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8565" yWindow="240" windowWidth="15480" windowHeight="9360" tabRatio="751" firstSheet="1" activeTab="1"/>
  </bookViews>
  <sheets>
    <sheet name="instructions" sheetId="11" state="hidden" r:id="rId1"/>
    <sheet name="LCR" sheetId="1" r:id="rId2"/>
    <sheet name="NSFR" sheetId="9" r:id="rId3"/>
    <sheet name="LCR Disclosures" sheetId="4" r:id="rId4"/>
    <sheet name="NSFR disclosures" sheetId="10" state="hidden" r:id="rId5"/>
    <sheet name="LCR Sig Currency" sheetId="7" r:id="rId6"/>
    <sheet name="Funding" sheetId="5" state="hidden" r:id="rId7"/>
    <sheet name="Unencumbered assets" sheetId="6" state="hidden" r:id="rId8"/>
    <sheet name="Other info" sheetId="8" state="hidden" r:id="rId9"/>
    <sheet name="Sheet1" sheetId="12" state="hidden" r:id="rId10"/>
  </sheets>
  <definedNames>
    <definedName name="_xlnm.Print_Area" localSheetId="6">Funding!$A$1:$Q$98</definedName>
    <definedName name="_xlnm.Print_Area" localSheetId="1">LCR!$A$1:$H$119</definedName>
    <definedName name="_xlnm.Print_Area" localSheetId="8">'Other info'!$A$1:$K$32</definedName>
    <definedName name="_xlnm.Print_Area" localSheetId="7">'Unencumbered assets'!$A$1:$F$38</definedName>
  </definedNames>
  <calcPr calcId="145621"/>
  <fileRecoveryPr autoRecover="0"/>
</workbook>
</file>

<file path=xl/calcChain.xml><?xml version="1.0" encoding="utf-8"?>
<calcChain xmlns="http://schemas.openxmlformats.org/spreadsheetml/2006/main">
  <c r="I31" i="4" l="1"/>
  <c r="H21" i="4"/>
  <c r="I30" i="4"/>
  <c r="I11" i="4"/>
  <c r="I10" i="4"/>
  <c r="H11" i="4"/>
  <c r="H10" i="4"/>
  <c r="D16" i="9"/>
  <c r="D43" i="9"/>
  <c r="D42" i="9"/>
  <c r="D46" i="9" s="1"/>
  <c r="C46" i="9"/>
  <c r="D40" i="9"/>
  <c r="C40" i="9"/>
  <c r="E85" i="1"/>
  <c r="E83" i="1"/>
  <c r="E82" i="1"/>
  <c r="D82" i="1"/>
  <c r="E21" i="1"/>
  <c r="D21" i="1"/>
  <c r="E9" i="1"/>
  <c r="D9" i="1"/>
  <c r="E5" i="1" l="1"/>
  <c r="E6" i="1"/>
  <c r="E7" i="1"/>
  <c r="E8" i="1"/>
  <c r="E11" i="1"/>
  <c r="E12" i="1"/>
  <c r="E13" i="1"/>
  <c r="D14" i="1"/>
  <c r="E16" i="1"/>
  <c r="E17" i="1"/>
  <c r="E18" i="1"/>
  <c r="D19" i="1"/>
  <c r="D20" i="1" s="1"/>
  <c r="E25" i="1"/>
  <c r="E32" i="1"/>
  <c r="E33" i="1"/>
  <c r="E34" i="1"/>
  <c r="E35" i="1"/>
  <c r="E36" i="1"/>
  <c r="E37" i="1"/>
  <c r="E39" i="1"/>
  <c r="E40" i="1"/>
  <c r="E41" i="1"/>
  <c r="E42" i="1"/>
  <c r="E43" i="1"/>
  <c r="E44" i="1"/>
  <c r="E46" i="1"/>
  <c r="E47" i="1"/>
  <c r="E48" i="1"/>
  <c r="E49" i="1"/>
  <c r="E50" i="1"/>
  <c r="E51" i="1"/>
  <c r="E52" i="1"/>
  <c r="E53" i="1"/>
  <c r="E55" i="1"/>
  <c r="E56" i="1"/>
  <c r="E57" i="1"/>
  <c r="E58" i="1"/>
  <c r="E59" i="1"/>
  <c r="E60" i="1"/>
  <c r="E61" i="1"/>
  <c r="E62" i="1"/>
  <c r="E63" i="1"/>
  <c r="E64" i="1"/>
  <c r="E65" i="1"/>
  <c r="E69" i="1"/>
  <c r="E70" i="1"/>
  <c r="E71" i="1"/>
  <c r="E72" i="1"/>
  <c r="E73" i="1"/>
  <c r="E74" i="1"/>
  <c r="E75" i="1"/>
  <c r="E76" i="1"/>
  <c r="E77" i="1"/>
  <c r="E78" i="1"/>
  <c r="E79" i="1"/>
  <c r="E80" i="1"/>
  <c r="E81" i="1"/>
  <c r="E86" i="1"/>
  <c r="C92" i="1"/>
  <c r="E19" i="1" l="1"/>
  <c r="E14" i="1"/>
  <c r="E20" i="1" s="1"/>
  <c r="N21" i="5"/>
  <c r="N19" i="5"/>
  <c r="N17" i="5"/>
  <c r="N15" i="5"/>
  <c r="N13" i="5"/>
  <c r="K21" i="5"/>
  <c r="N82" i="5" s="1"/>
  <c r="K19" i="5"/>
  <c r="N72" i="5" s="1"/>
  <c r="K17" i="5"/>
  <c r="N64" i="5" s="1"/>
  <c r="K15" i="5"/>
  <c r="N54" i="5" s="1"/>
  <c r="K13" i="5"/>
  <c r="N46" i="5" s="1"/>
  <c r="I90" i="5"/>
  <c r="G90" i="5"/>
  <c r="K44" i="5"/>
  <c r="D40" i="5"/>
  <c r="K80" i="5"/>
  <c r="D74" i="5"/>
  <c r="K70" i="5"/>
  <c r="D66" i="5"/>
  <c r="K62" i="5"/>
  <c r="D56" i="5"/>
  <c r="K52" i="5"/>
  <c r="A1" i="10" l="1"/>
  <c r="A1" i="4"/>
  <c r="B1" i="9"/>
  <c r="A3" i="10"/>
  <c r="A2" i="4"/>
  <c r="A2" i="9"/>
  <c r="G21" i="1" l="1"/>
  <c r="F3" i="8" l="1"/>
  <c r="G98" i="5" l="1"/>
  <c r="G22" i="5" l="1"/>
  <c r="H27" i="4" l="1"/>
  <c r="H28" i="4" s="1"/>
  <c r="H22" i="4"/>
  <c r="H15" i="4"/>
  <c r="H12" i="4" s="1"/>
  <c r="H17" i="4"/>
  <c r="I17" i="4"/>
  <c r="H9" i="4" l="1"/>
  <c r="D8" i="9" l="1"/>
  <c r="C3" i="7"/>
  <c r="K82" i="5"/>
  <c r="K72" i="5"/>
  <c r="K64" i="5"/>
  <c r="K54" i="5"/>
  <c r="K46" i="5"/>
  <c r="F2" i="8" l="1"/>
  <c r="E4" i="6"/>
  <c r="E3" i="6"/>
  <c r="D15" i="9" l="1"/>
  <c r="D11" i="9"/>
  <c r="D10" i="9" l="1"/>
  <c r="D44" i="9"/>
  <c r="D19" i="9"/>
  <c r="D20" i="9"/>
  <c r="D22" i="9"/>
  <c r="D23" i="9"/>
  <c r="D24" i="9"/>
  <c r="D25" i="9"/>
  <c r="D26" i="9"/>
  <c r="D27" i="9"/>
  <c r="D28" i="9"/>
  <c r="D29" i="9"/>
  <c r="D30" i="9"/>
  <c r="D31" i="9"/>
  <c r="D32" i="9"/>
  <c r="D33" i="9"/>
  <c r="D34" i="9"/>
  <c r="D35" i="9"/>
  <c r="D36" i="9"/>
  <c r="D37" i="9"/>
  <c r="D38" i="9"/>
  <c r="D18" i="9"/>
  <c r="D5" i="9"/>
  <c r="D6" i="9"/>
  <c r="D7" i="9"/>
  <c r="D9" i="9"/>
  <c r="D12" i="9"/>
  <c r="D13" i="9"/>
  <c r="D14" i="9"/>
  <c r="D4" i="9"/>
  <c r="G43" i="10"/>
  <c r="G36" i="10"/>
  <c r="G27" i="10"/>
  <c r="G16" i="10"/>
  <c r="C16" i="10"/>
  <c r="D47" i="9" l="1"/>
  <c r="D36" i="10"/>
  <c r="F36" i="10"/>
  <c r="C36" i="10"/>
  <c r="D27" i="10"/>
  <c r="E27" i="10"/>
  <c r="F27" i="10"/>
  <c r="C27" i="10"/>
  <c r="D16" i="10"/>
  <c r="E16" i="10"/>
  <c r="F16" i="10"/>
  <c r="D12" i="10"/>
  <c r="E12" i="10"/>
  <c r="F12" i="10"/>
  <c r="G12" i="10"/>
  <c r="C12" i="10"/>
  <c r="D9" i="10"/>
  <c r="E9" i="10"/>
  <c r="F9" i="10"/>
  <c r="G9" i="10"/>
  <c r="G23" i="10" s="1"/>
  <c r="C9" i="10"/>
  <c r="E31" i="7" l="1"/>
  <c r="F20" i="6" l="1"/>
  <c r="B20" i="6"/>
  <c r="F38" i="6"/>
  <c r="C38" i="6"/>
  <c r="G34" i="5" l="1"/>
  <c r="I22" i="4" l="1"/>
  <c r="I7" i="4" l="1"/>
  <c r="I27" i="4"/>
  <c r="I28" i="4" s="1"/>
  <c r="I21" i="4"/>
  <c r="I15" i="4"/>
  <c r="I12" i="4" s="1"/>
  <c r="I9" i="4"/>
  <c r="I23" i="4" l="1"/>
  <c r="I32" i="4" s="1"/>
  <c r="L29" i="4" l="1"/>
</calcChain>
</file>

<file path=xl/sharedStrings.xml><?xml version="1.0" encoding="utf-8"?>
<sst xmlns="http://schemas.openxmlformats.org/spreadsheetml/2006/main" count="487" uniqueCount="422">
  <si>
    <t>(RO '000)</t>
  </si>
  <si>
    <t>Stock of HQLA</t>
  </si>
  <si>
    <t>Level 1 assets</t>
  </si>
  <si>
    <t>Coins and bank notes</t>
  </si>
  <si>
    <t xml:space="preserve">Qualifying central bank reserves </t>
  </si>
  <si>
    <t>Domestic sovereign or Central Bank debt for non-0% risk weighted sovereigns</t>
  </si>
  <si>
    <t>Total Level 1 assets</t>
  </si>
  <si>
    <t>Level 2A</t>
  </si>
  <si>
    <t>Qualifying Corporate debt securities AA- or higher</t>
  </si>
  <si>
    <t>Qualifying Covered bonds AA- or higher</t>
  </si>
  <si>
    <t>Total Level 2A</t>
  </si>
  <si>
    <t>Level 2B</t>
  </si>
  <si>
    <t>Qualifying common equity shares</t>
  </si>
  <si>
    <t>Cash outflows</t>
  </si>
  <si>
    <t>Demand Deposits +  Term Deposits with residual maturity upto 30 days</t>
  </si>
  <si>
    <t>...Stable deposits (deposit insurance scheme meets addl criteria)</t>
  </si>
  <si>
    <t xml:space="preserve"> - Stable Deposits  </t>
  </si>
  <si>
    <t xml:space="preserve"> - Less Stable retail Deposits</t>
  </si>
  <si>
    <r>
      <rPr>
        <sz val="10"/>
        <color indexed="10"/>
        <rFont val="Arial"/>
        <family val="2"/>
      </rPr>
      <t>B</t>
    </r>
    <r>
      <rPr>
        <sz val="11"/>
        <color theme="1"/>
        <rFont val="Calibri"/>
        <family val="2"/>
        <scheme val="minor"/>
      </rPr>
      <t xml:space="preserve">. </t>
    </r>
    <r>
      <rPr>
        <b/>
        <sz val="10"/>
        <rFont val="Arial"/>
        <family val="2"/>
      </rPr>
      <t>Unsecured Wholesale Funding</t>
    </r>
  </si>
  <si>
    <t>Demand and term deposits (less than 30 days) -stable deposits</t>
  </si>
  <si>
    <t>Less Stable deposits</t>
  </si>
  <si>
    <t xml:space="preserve">Non financial corporates, sovereigns,central banks and PSE </t>
  </si>
  <si>
    <t>…If entire portion covered by deposit insurance</t>
  </si>
  <si>
    <t xml:space="preserve">Other legal entity customers </t>
  </si>
  <si>
    <t>…..Portion covered by deposit insurance</t>
  </si>
  <si>
    <r>
      <rPr>
        <sz val="10"/>
        <color indexed="10"/>
        <rFont val="Arial"/>
        <family val="2"/>
      </rPr>
      <t>C</t>
    </r>
    <r>
      <rPr>
        <sz val="11"/>
        <color theme="1"/>
        <rFont val="Calibri"/>
        <family val="2"/>
        <scheme val="minor"/>
      </rPr>
      <t xml:space="preserve">. </t>
    </r>
    <r>
      <rPr>
        <b/>
        <sz val="10"/>
        <rFont val="Arial"/>
        <family val="2"/>
      </rPr>
      <t>Secured Funding</t>
    </r>
  </si>
  <si>
    <t>Backed by RMBS eligible for inclusion in level 2B</t>
  </si>
  <si>
    <t>Backed by other level 2B assets</t>
  </si>
  <si>
    <t xml:space="preserve">All other secured funding transactions </t>
  </si>
  <si>
    <r>
      <rPr>
        <sz val="10"/>
        <color indexed="10"/>
        <rFont val="Arial"/>
        <family val="2"/>
      </rPr>
      <t>D.</t>
    </r>
    <r>
      <rPr>
        <sz val="11"/>
        <color theme="1"/>
        <rFont val="Calibri"/>
        <family val="2"/>
        <scheme val="minor"/>
      </rPr>
      <t xml:space="preserve"> </t>
    </r>
    <r>
      <rPr>
        <b/>
        <sz val="10"/>
        <rFont val="Arial"/>
        <family val="2"/>
      </rPr>
      <t>Additional Requirements</t>
    </r>
  </si>
  <si>
    <t xml:space="preserve">Valuation changes on non-level 1  posted collateral securing derivatives </t>
  </si>
  <si>
    <t>Excess collateral held by a bank related to derivative transactions contractually callable at any time by its counterparty</t>
  </si>
  <si>
    <t>Liquidity needs related to  collateral contractually due from reporting bank on derivative transactions</t>
  </si>
  <si>
    <t>Increased Liquidity needs related to derivative transactions that allow collateral substitution to non-HQLA assets</t>
  </si>
  <si>
    <t xml:space="preserve">Currently undrawn portion of credit lines </t>
  </si>
  <si>
    <t xml:space="preserve">(i) Retail and small business </t>
  </si>
  <si>
    <t>(iv) Banks subject to prudential supervision</t>
  </si>
  <si>
    <t>Other contingent funding liabilities (L/cs,LGs)</t>
  </si>
  <si>
    <t>Trade finance</t>
  </si>
  <si>
    <t>Customer short positions covered by other customers' collateral</t>
  </si>
  <si>
    <t>Total cash outflows</t>
  </si>
  <si>
    <t>Cash Inflows</t>
  </si>
  <si>
    <t xml:space="preserve"> Level 1 assets </t>
  </si>
  <si>
    <t xml:space="preserve">Level 2A assets </t>
  </si>
  <si>
    <t>Level 2B assets-eligible RMBS</t>
  </si>
  <si>
    <t>…..Other assets</t>
  </si>
  <si>
    <t>Margin lending backed by all other collaterals</t>
  </si>
  <si>
    <t>All other assets</t>
  </si>
  <si>
    <t>Amts to be received from retail counterparties</t>
  </si>
  <si>
    <t>Credit or liquidity facilities provided to the reporting bank</t>
  </si>
  <si>
    <t>Operational deposits held at other financial institutions</t>
  </si>
  <si>
    <t xml:space="preserve">Other contractual cash inflows </t>
  </si>
  <si>
    <t>Net derivatives cash inflows</t>
  </si>
  <si>
    <t>Total cash inflows</t>
  </si>
  <si>
    <t>Net cash Outflow</t>
  </si>
  <si>
    <t>Bank:</t>
  </si>
  <si>
    <t>Factor</t>
  </si>
  <si>
    <t>Total Level 2B (maximum 15% of HQLA)</t>
  </si>
  <si>
    <t>Total level 2 assets (Maximum 40% of HQLA)</t>
  </si>
  <si>
    <t xml:space="preserve">75% of outflows </t>
  </si>
  <si>
    <t>Inflows restricted to 75% of outflows</t>
  </si>
  <si>
    <t>Available stable funding</t>
  </si>
  <si>
    <t>Tier 1 capital</t>
  </si>
  <si>
    <t>Required stable funding</t>
  </si>
  <si>
    <t>Off balance sheet exposures</t>
  </si>
  <si>
    <t>Other contingent funding obligations</t>
  </si>
  <si>
    <t>Sovereign,CB,PSE, multilateral development banks assets (qualifying for 20% risk weighing)</t>
  </si>
  <si>
    <t>Qualifying RMBS</t>
  </si>
  <si>
    <t>Qualifying corporate debt securities, rated between A+ and BBB-</t>
  </si>
  <si>
    <t xml:space="preserve">Term Deposits with residual maturity of more than 30 days </t>
  </si>
  <si>
    <t>Operational deposits generated by clearing, custody and cash management activities</t>
  </si>
  <si>
    <t>Cooperative banks in an institutional network (qualifying deposits with with the centralised institution)</t>
  </si>
  <si>
    <t>Secured funding transactions with a central bank or backed by Level I assets with any counterparty</t>
  </si>
  <si>
    <t>Secured funding transactions backed by Level 2A assets  with any counterparty</t>
  </si>
  <si>
    <t>Secured funding transactions backed by non level 1 or non level 2A assets  with domestic Sovereign,domestic PSE, multilateral development banks as a counterparty</t>
  </si>
  <si>
    <t xml:space="preserve">Liquidity needs  (e.g. collateral calls)related to financing transactions,derivatives and other contracts , downgrade of up to 3 notches </t>
  </si>
  <si>
    <t>Market valuation changes on derivatives (largest absolute net 30 day collateral flows realised during preceding 24 months-look back approach)</t>
  </si>
  <si>
    <t>Liabilities maturing from SPV's, ABCP's and SIV's etc. (applied to maturing amounts and returnable assets)</t>
  </si>
  <si>
    <t>Asset backed securities (including covere bonds) applied to maturing amounts</t>
  </si>
  <si>
    <r>
      <t xml:space="preserve">(ii)Non Financial corporates,  Sovereign,CB,PSEs, multilateral development banks </t>
    </r>
    <r>
      <rPr>
        <b/>
        <sz val="10"/>
        <rFont val="Arial"/>
        <family val="2"/>
      </rPr>
      <t>credit</t>
    </r>
    <r>
      <rPr>
        <sz val="10"/>
        <rFont val="Arial"/>
        <family val="2"/>
      </rPr>
      <t xml:space="preserve"> facility</t>
    </r>
  </si>
  <si>
    <r>
      <t>(iii)Non Financial corporates,  Sovereign,CB,PSEs, multilateral development banks -</t>
    </r>
    <r>
      <rPr>
        <b/>
        <sz val="10"/>
        <rFont val="Arial"/>
        <family val="2"/>
      </rPr>
      <t>liquidity</t>
    </r>
    <r>
      <rPr>
        <sz val="10"/>
        <rFont val="Arial"/>
        <family val="2"/>
      </rPr>
      <t xml:space="preserve"> facility</t>
    </r>
  </si>
  <si>
    <t>(v) Other Financial Institutions credit</t>
  </si>
  <si>
    <t>(vi) Other Financial institutions-liquidity</t>
  </si>
  <si>
    <t>Any Other outflows</t>
  </si>
  <si>
    <t>Maturing secured lending transactions backed by following collateral:-</t>
  </si>
  <si>
    <t>Basel III-Net Stable Funding Ratio</t>
  </si>
  <si>
    <t>LCR (%)</t>
  </si>
  <si>
    <t>NSFR (%)</t>
  </si>
  <si>
    <t xml:space="preserve"> </t>
  </si>
  <si>
    <t>Unweighted amount</t>
  </si>
  <si>
    <t>Statement on Liquiidity Coverage Ratio</t>
  </si>
  <si>
    <t>(vii) Other Legal entity customers, credit and liquidity facilities</t>
  </si>
  <si>
    <t>Amounts to be received from non financial  wholesale counterparties from  transactions other than those listed.</t>
  </si>
  <si>
    <t>Amounts to be received from financial  institutions and central banks from transactions other than those listed</t>
  </si>
  <si>
    <t>Total Stock of high quality liquid assets</t>
  </si>
  <si>
    <r>
      <rPr>
        <sz val="10"/>
        <color indexed="10"/>
        <rFont val="Arial"/>
        <family val="2"/>
      </rPr>
      <t>A</t>
    </r>
    <r>
      <rPr>
        <sz val="10"/>
        <rFont val="Arial"/>
        <family val="2"/>
      </rPr>
      <t xml:space="preserve">. </t>
    </r>
    <r>
      <rPr>
        <b/>
        <sz val="10"/>
        <rFont val="Arial"/>
        <family val="2"/>
      </rPr>
      <t>Retail Deposits (Customer Deposits)</t>
    </r>
  </si>
  <si>
    <t>Memorandum items</t>
  </si>
  <si>
    <t>Memorandum item No. 1</t>
  </si>
  <si>
    <t>Investment in securities issued by 0% risk weighted foreign sovereigns, included in sr.no. 3 above.</t>
  </si>
  <si>
    <t>Qualifying marketable securities from  sovereigns,central banks, PSEs and multilateral development banks</t>
  </si>
  <si>
    <t>Name of country &amp; sovereign rating</t>
  </si>
  <si>
    <t>Amount</t>
  </si>
  <si>
    <t>Sr.no.</t>
  </si>
  <si>
    <t>TOTAL</t>
  </si>
  <si>
    <t>(add more rows if needed)</t>
  </si>
  <si>
    <t>Sr.No.</t>
  </si>
  <si>
    <t>(i)</t>
  </si>
  <si>
    <t>(ii)</t>
  </si>
  <si>
    <t>(iii)</t>
  </si>
  <si>
    <t>(iv)</t>
  </si>
  <si>
    <t>Total</t>
  </si>
  <si>
    <t>Public Sector Entities</t>
  </si>
  <si>
    <t>Central Banks, MDBs</t>
  </si>
  <si>
    <t>Memorandum item no. 2</t>
  </si>
  <si>
    <t>Names of  Sovereigns</t>
  </si>
  <si>
    <t>Grand total (reported against item 6)</t>
  </si>
  <si>
    <t>banks, PSEs or multilateral development banks</t>
  </si>
  <si>
    <t xml:space="preserve">Investments in securities representing claims on or guaranteed by sovereigns, central banks, PSEs and  MDBs </t>
  </si>
  <si>
    <t>High Quality Liquid Assets</t>
  </si>
  <si>
    <t>Cash Outflows</t>
  </si>
  <si>
    <t>Total High Quality Liquid Assets (HQLA)</t>
  </si>
  <si>
    <t>Retail deposits and deposits from small business</t>
  </si>
  <si>
    <t>customers, of which:</t>
  </si>
  <si>
    <t>Stable deposits</t>
  </si>
  <si>
    <t>Less stable deposits</t>
  </si>
  <si>
    <t>Unsecured wholesale funding, of which:</t>
  </si>
  <si>
    <t>Operational deposits (all counterparties) and deposits in networks of cooperative banks</t>
  </si>
  <si>
    <t>Non-operational deposits (all counterparties)</t>
  </si>
  <si>
    <t>Unsecured debt</t>
  </si>
  <si>
    <t>Secured wholesale funding</t>
  </si>
  <si>
    <t>Additional requirements, of which</t>
  </si>
  <si>
    <t>Other contractual funding obligations</t>
  </si>
  <si>
    <t>Secured lending (e.g. reverse repos)</t>
  </si>
  <si>
    <t>Inflows from fully performing exposures</t>
  </si>
  <si>
    <t>Other cash inflows</t>
  </si>
  <si>
    <t xml:space="preserve">LCR Common Disclosure Template for the period ending: </t>
  </si>
  <si>
    <t>(RO ‘000)</t>
  </si>
  <si>
    <t>Outflows related to derivative exposures and other collateral requirements</t>
  </si>
  <si>
    <t>Outflows related to loss of funding on debt products</t>
  </si>
  <si>
    <t>Credit and liquidity facilities</t>
  </si>
  <si>
    <t>TOTAL CASH OUTFLOWS</t>
  </si>
  <si>
    <t>TOTAL CASH INFLOWS</t>
  </si>
  <si>
    <t>TOTAL HQLA</t>
  </si>
  <si>
    <t>TOTAL NET CASH OUTFLOWS</t>
  </si>
  <si>
    <t>LIQUIDITY COVERAGE RATIO (%)</t>
  </si>
  <si>
    <t>Total Unweighted Value (average)</t>
  </si>
  <si>
    <t>Total Weighted Value  (average)</t>
  </si>
  <si>
    <t>Total Adjusted Value</t>
  </si>
  <si>
    <t>Name of the Bank/Islamic Banking window:</t>
  </si>
  <si>
    <t>Statement for the Quarter ending:</t>
  </si>
  <si>
    <t>Part A</t>
  </si>
  <si>
    <t>Funding Concentration based on Counterparty</t>
  </si>
  <si>
    <t>A1</t>
  </si>
  <si>
    <r>
      <t xml:space="preserve">Significant Counterparty – Deposits and borrowings </t>
    </r>
    <r>
      <rPr>
        <vertAlign val="superscript"/>
        <sz val="12"/>
        <color theme="1"/>
        <rFont val="Arial"/>
        <family val="2"/>
      </rPr>
      <t>a</t>
    </r>
  </si>
  <si>
    <t>A1.1</t>
  </si>
  <si>
    <t>Significant Counterparty – Deposits</t>
  </si>
  <si>
    <t>Sr No.</t>
  </si>
  <si>
    <t>Name of the Counterparty</t>
  </si>
  <si>
    <t>% of Total deposits</t>
  </si>
  <si>
    <t>% of Total balance sheet</t>
  </si>
  <si>
    <t>A1.2</t>
  </si>
  <si>
    <t>Significant Counterparty - Borrowings</t>
  </si>
  <si>
    <t>---</t>
  </si>
  <si>
    <t>A2</t>
  </si>
  <si>
    <t>Top Deposits</t>
  </si>
  <si>
    <t>Particulars</t>
  </si>
  <si>
    <t>Break up of Deposits held</t>
  </si>
  <si>
    <t>% of Total Deposits</t>
  </si>
  <si>
    <t>Savings</t>
  </si>
  <si>
    <t>Current</t>
  </si>
  <si>
    <t>Term</t>
  </si>
  <si>
    <t>Amount  (RO'000)</t>
  </si>
  <si>
    <t>% of Total borrowings</t>
  </si>
  <si>
    <t>Part B</t>
  </si>
  <si>
    <t>Funding Concentration based on instrument/product</t>
  </si>
  <si>
    <t>B</t>
  </si>
  <si>
    <t>Sr. No.</t>
  </si>
  <si>
    <t>Name of the instrument/product</t>
  </si>
  <si>
    <r>
      <t>Significant instrument/product</t>
    </r>
    <r>
      <rPr>
        <vertAlign val="superscript"/>
        <sz val="12"/>
        <color theme="1"/>
        <rFont val="Arial"/>
        <family val="2"/>
      </rPr>
      <t xml:space="preserve"> </t>
    </r>
  </si>
  <si>
    <t>Amount (RO '000)</t>
  </si>
  <si>
    <t>Amount  (RO '000)</t>
  </si>
  <si>
    <t>Amount (RO' 000)</t>
  </si>
  <si>
    <r>
      <t>Statement</t>
    </r>
    <r>
      <rPr>
        <sz val="12"/>
        <color theme="1"/>
        <rFont val="Arial"/>
        <family val="2"/>
      </rPr>
      <t xml:space="preserve"> </t>
    </r>
    <r>
      <rPr>
        <b/>
        <sz val="12"/>
        <color theme="1"/>
        <rFont val="Arial"/>
        <family val="2"/>
      </rPr>
      <t>of</t>
    </r>
    <r>
      <rPr>
        <sz val="12"/>
        <color theme="1"/>
        <rFont val="Arial"/>
        <family val="2"/>
      </rPr>
      <t xml:space="preserve"> </t>
    </r>
    <r>
      <rPr>
        <b/>
        <sz val="12"/>
        <color theme="1"/>
        <rFont val="Arial"/>
        <family val="2"/>
      </rPr>
      <t>Available</t>
    </r>
    <r>
      <rPr>
        <sz val="12"/>
        <color theme="1"/>
        <rFont val="Arial"/>
        <family val="2"/>
      </rPr>
      <t xml:space="preserve"> </t>
    </r>
    <r>
      <rPr>
        <b/>
        <sz val="12"/>
        <color theme="1"/>
        <rFont val="Arial"/>
        <family val="2"/>
      </rPr>
      <t>Unencumbered</t>
    </r>
    <r>
      <rPr>
        <sz val="12"/>
        <color theme="1"/>
        <rFont val="Arial"/>
        <family val="2"/>
      </rPr>
      <t xml:space="preserve"> </t>
    </r>
    <r>
      <rPr>
        <b/>
        <sz val="12"/>
        <color theme="1"/>
        <rFont val="Arial"/>
        <family val="2"/>
      </rPr>
      <t xml:space="preserve">Assets </t>
    </r>
  </si>
  <si>
    <t>(Amounts in RO ‘000)</t>
  </si>
  <si>
    <t>Statement for the Quarter</t>
  </si>
  <si>
    <r>
      <t>Available</t>
    </r>
    <r>
      <rPr>
        <sz val="12"/>
        <color theme="1"/>
        <rFont val="Arial"/>
        <family val="2"/>
      </rPr>
      <t xml:space="preserve"> </t>
    </r>
    <r>
      <rPr>
        <b/>
        <sz val="12"/>
        <color theme="1"/>
        <rFont val="Arial"/>
        <family val="2"/>
      </rPr>
      <t>unencumbered</t>
    </r>
    <r>
      <rPr>
        <sz val="12"/>
        <color theme="1"/>
        <rFont val="Arial"/>
        <family val="2"/>
      </rPr>
      <t xml:space="preserve"> </t>
    </r>
    <r>
      <rPr>
        <b/>
        <sz val="12"/>
        <color theme="1"/>
        <rFont val="Arial"/>
        <family val="2"/>
      </rPr>
      <t>assets</t>
    </r>
    <r>
      <rPr>
        <sz val="12"/>
        <color theme="1"/>
        <rFont val="Arial"/>
        <family val="2"/>
      </rPr>
      <t xml:space="preserve"> </t>
    </r>
    <r>
      <rPr>
        <b/>
        <sz val="12"/>
        <color theme="1"/>
        <rFont val="Arial"/>
        <family val="2"/>
      </rPr>
      <t>that</t>
    </r>
    <r>
      <rPr>
        <sz val="12"/>
        <color theme="1"/>
        <rFont val="Arial"/>
        <family val="2"/>
      </rPr>
      <t xml:space="preserve"> </t>
    </r>
    <r>
      <rPr>
        <b/>
        <sz val="12"/>
        <color theme="1"/>
        <rFont val="Arial"/>
        <family val="2"/>
      </rPr>
      <t>are</t>
    </r>
    <r>
      <rPr>
        <sz val="12"/>
        <color theme="1"/>
        <rFont val="Arial"/>
        <family val="2"/>
      </rPr>
      <t xml:space="preserve"> </t>
    </r>
    <r>
      <rPr>
        <b/>
        <sz val="12"/>
        <color theme="1"/>
        <rFont val="Arial"/>
        <family val="2"/>
      </rPr>
      <t>marketable</t>
    </r>
    <r>
      <rPr>
        <sz val="12"/>
        <color theme="1"/>
        <rFont val="Arial"/>
        <family val="2"/>
      </rPr>
      <t xml:space="preserve"> </t>
    </r>
    <r>
      <rPr>
        <b/>
        <sz val="12"/>
        <color theme="1"/>
        <rFont val="Arial"/>
        <family val="2"/>
      </rPr>
      <t>as</t>
    </r>
    <r>
      <rPr>
        <sz val="12"/>
        <color theme="1"/>
        <rFont val="Arial"/>
        <family val="2"/>
      </rPr>
      <t xml:space="preserve"> </t>
    </r>
    <r>
      <rPr>
        <b/>
        <sz val="12"/>
        <color theme="1"/>
        <rFont val="Arial"/>
        <family val="2"/>
      </rPr>
      <t>collateral</t>
    </r>
    <r>
      <rPr>
        <sz val="12"/>
        <color theme="1"/>
        <rFont val="Arial"/>
        <family val="2"/>
      </rPr>
      <t xml:space="preserve"> </t>
    </r>
    <r>
      <rPr>
        <b/>
        <sz val="12"/>
        <color theme="1"/>
        <rFont val="Arial"/>
        <family val="2"/>
      </rPr>
      <t>in</t>
    </r>
    <r>
      <rPr>
        <sz val="12"/>
        <color theme="1"/>
        <rFont val="Arial"/>
        <family val="2"/>
      </rPr>
      <t xml:space="preserve"> </t>
    </r>
    <r>
      <rPr>
        <b/>
        <sz val="12"/>
        <color theme="1"/>
        <rFont val="Arial"/>
        <family val="2"/>
      </rPr>
      <t>secondary</t>
    </r>
    <r>
      <rPr>
        <sz val="12"/>
        <color theme="1"/>
        <rFont val="Arial"/>
        <family val="2"/>
      </rPr>
      <t xml:space="preserve"> </t>
    </r>
    <r>
      <rPr>
        <b/>
        <sz val="12"/>
        <color theme="1"/>
        <rFont val="Arial"/>
        <family val="2"/>
      </rPr>
      <t>markets</t>
    </r>
    <r>
      <rPr>
        <sz val="12"/>
        <color theme="1"/>
        <rFont val="Arial"/>
        <family val="2"/>
      </rPr>
      <t xml:space="preserve"> </t>
    </r>
    <r>
      <rPr>
        <b/>
        <sz val="12"/>
        <color theme="1"/>
        <rFont val="Arial"/>
        <family val="2"/>
      </rPr>
      <t>and/or</t>
    </r>
    <r>
      <rPr>
        <sz val="12"/>
        <color theme="1"/>
        <rFont val="Arial"/>
        <family val="2"/>
      </rPr>
      <t xml:space="preserve"> </t>
    </r>
    <r>
      <rPr>
        <b/>
        <sz val="12"/>
        <color theme="1"/>
        <rFont val="Arial"/>
        <family val="2"/>
      </rPr>
      <t>eligible</t>
    </r>
    <r>
      <rPr>
        <sz val="12"/>
        <color theme="1"/>
        <rFont val="Arial"/>
        <family val="2"/>
      </rPr>
      <t xml:space="preserve"> </t>
    </r>
    <r>
      <rPr>
        <b/>
        <sz val="12"/>
        <color theme="1"/>
        <rFont val="Arial"/>
        <family val="2"/>
      </rPr>
      <t>for</t>
    </r>
    <r>
      <rPr>
        <sz val="12"/>
        <color theme="1"/>
        <rFont val="Arial"/>
        <family val="2"/>
      </rPr>
      <t xml:space="preserve"> </t>
    </r>
    <r>
      <rPr>
        <b/>
        <sz val="12"/>
        <color theme="1"/>
        <rFont val="Arial"/>
        <family val="2"/>
      </rPr>
      <t>central</t>
    </r>
    <r>
      <rPr>
        <sz val="12"/>
        <color theme="1"/>
        <rFont val="Arial"/>
        <family val="2"/>
      </rPr>
      <t xml:space="preserve"> </t>
    </r>
    <r>
      <rPr>
        <b/>
        <sz val="12"/>
        <color theme="1"/>
        <rFont val="Arial"/>
        <family val="2"/>
      </rPr>
      <t>bank’s</t>
    </r>
    <r>
      <rPr>
        <sz val="12"/>
        <color theme="1"/>
        <rFont val="Arial"/>
        <family val="2"/>
      </rPr>
      <t xml:space="preserve"> </t>
    </r>
    <r>
      <rPr>
        <b/>
        <sz val="12"/>
        <color theme="1"/>
        <rFont val="Arial"/>
        <family val="2"/>
      </rPr>
      <t>standing</t>
    </r>
    <r>
      <rPr>
        <sz val="12"/>
        <color theme="1"/>
        <rFont val="Arial"/>
        <family val="2"/>
      </rPr>
      <t xml:space="preserve"> </t>
    </r>
    <r>
      <rPr>
        <b/>
        <sz val="12"/>
        <color theme="1"/>
        <rFont val="Arial"/>
        <family val="2"/>
      </rPr>
      <t>facilities</t>
    </r>
  </si>
  <si>
    <t>Name of the Bank/Islamic Banking Window:</t>
  </si>
  <si>
    <t>Sr No</t>
  </si>
  <si>
    <t>Value</t>
  </si>
  <si>
    <t>Type of Asset</t>
  </si>
  <si>
    <t>Location</t>
  </si>
  <si>
    <t>Estimated haircut required by the secondary market</t>
  </si>
  <si>
    <t xml:space="preserve">Expected monetised value of the collateral </t>
  </si>
  <si>
    <t xml:space="preserve">Available unencumbered assets that are marketable as collateral in secondary markets and/or eligible for central bank's standing facilities by significant currency </t>
  </si>
  <si>
    <t xml:space="preserve">Value </t>
  </si>
  <si>
    <t>Name of the Bank/Window</t>
  </si>
  <si>
    <t>Position for the month of</t>
  </si>
  <si>
    <t>HQLAs</t>
  </si>
  <si>
    <t>Weighted</t>
  </si>
  <si>
    <t>amount</t>
  </si>
  <si>
    <t>Total Level 2A assets</t>
  </si>
  <si>
    <t>Total adjusted Level 2 A assets</t>
  </si>
  <si>
    <t>Total Level 2 B assets</t>
  </si>
  <si>
    <t>Total adjusted Level 2B assets</t>
  </si>
  <si>
    <t>Total Stock of HQLAs (adjusted) [1b+3b+5b]</t>
  </si>
  <si>
    <t>A</t>
  </si>
  <si>
    <t>Total expected inflows</t>
  </si>
  <si>
    <t>Total expected cash outflows</t>
  </si>
  <si>
    <t>D</t>
  </si>
  <si>
    <t>Net Cash outflows</t>
  </si>
  <si>
    <r>
      <t>Foreign</t>
    </r>
    <r>
      <rPr>
        <sz val="12"/>
        <color theme="1"/>
        <rFont val="Arial"/>
        <family val="2"/>
      </rPr>
      <t xml:space="preserve"> </t>
    </r>
    <r>
      <rPr>
        <b/>
        <sz val="12"/>
        <color theme="1"/>
        <rFont val="Arial"/>
        <family val="2"/>
      </rPr>
      <t>Currency</t>
    </r>
    <r>
      <rPr>
        <sz val="12"/>
        <color theme="1"/>
        <rFont val="Arial"/>
        <family val="2"/>
      </rPr>
      <t xml:space="preserve"> </t>
    </r>
    <r>
      <rPr>
        <b/>
        <sz val="12"/>
        <color theme="1"/>
        <rFont val="Arial"/>
        <family val="2"/>
      </rPr>
      <t>Liquidity</t>
    </r>
    <r>
      <rPr>
        <sz val="12"/>
        <color theme="1"/>
        <rFont val="Arial"/>
        <family val="2"/>
      </rPr>
      <t xml:space="preserve"> </t>
    </r>
    <r>
      <rPr>
        <b/>
        <sz val="12"/>
        <color theme="1"/>
        <rFont val="Arial"/>
        <family val="2"/>
      </rPr>
      <t>Coverage</t>
    </r>
    <r>
      <rPr>
        <sz val="12"/>
        <color theme="1"/>
        <rFont val="Arial"/>
        <family val="2"/>
      </rPr>
      <t xml:space="preserve"> </t>
    </r>
    <r>
      <rPr>
        <b/>
        <sz val="12"/>
        <color theme="1"/>
        <rFont val="Arial"/>
        <family val="2"/>
      </rPr>
      <t>Ratio (%)</t>
    </r>
    <r>
      <rPr>
        <sz val="12"/>
        <color theme="1"/>
        <rFont val="Arial"/>
        <family val="2"/>
      </rPr>
      <t xml:space="preserve"> </t>
    </r>
  </si>
  <si>
    <r>
      <t>Statement</t>
    </r>
    <r>
      <rPr>
        <sz val="12"/>
        <color theme="1"/>
        <rFont val="Arial"/>
        <family val="2"/>
      </rPr>
      <t xml:space="preserve"> </t>
    </r>
    <r>
      <rPr>
        <b/>
        <sz val="12"/>
        <color theme="1"/>
        <rFont val="Arial"/>
        <family val="2"/>
      </rPr>
      <t>on</t>
    </r>
    <r>
      <rPr>
        <sz val="12"/>
        <color theme="1"/>
        <rFont val="Arial"/>
        <family val="2"/>
      </rPr>
      <t xml:space="preserve"> </t>
    </r>
    <r>
      <rPr>
        <b/>
        <sz val="12"/>
        <color theme="1"/>
        <rFont val="Arial"/>
        <family val="2"/>
      </rPr>
      <t>‘Other</t>
    </r>
    <r>
      <rPr>
        <sz val="12"/>
        <color theme="1"/>
        <rFont val="Arial"/>
        <family val="2"/>
      </rPr>
      <t xml:space="preserve"> </t>
    </r>
    <r>
      <rPr>
        <b/>
        <sz val="12"/>
        <color theme="1"/>
        <rFont val="Arial"/>
        <family val="2"/>
      </rPr>
      <t>Information’</t>
    </r>
    <r>
      <rPr>
        <sz val="12"/>
        <color theme="1"/>
        <rFont val="Arial"/>
        <family val="2"/>
      </rPr>
      <t xml:space="preserve"> </t>
    </r>
    <r>
      <rPr>
        <b/>
        <sz val="12"/>
        <color theme="1"/>
        <rFont val="Arial"/>
        <family val="2"/>
      </rPr>
      <t>on</t>
    </r>
    <r>
      <rPr>
        <sz val="12"/>
        <color theme="1"/>
        <rFont val="Arial"/>
        <family val="2"/>
      </rPr>
      <t xml:space="preserve"> </t>
    </r>
    <r>
      <rPr>
        <b/>
        <sz val="12"/>
        <color theme="1"/>
        <rFont val="Arial"/>
        <family val="2"/>
      </rPr>
      <t>Liquidity</t>
    </r>
  </si>
  <si>
    <t>Movement in Equity Share Prices for listed entities of the Group</t>
  </si>
  <si>
    <t>Entity</t>
  </si>
  <si>
    <t>Face Value</t>
  </si>
  <si>
    <t>Opening Price on the       First Trading day</t>
  </si>
  <si>
    <t>Closing Price on the last trading day</t>
  </si>
  <si>
    <t>Volatility (Standard deviation) of the Price for the quarter (%)</t>
  </si>
  <si>
    <t xml:space="preserve">Highest Price of the quarter </t>
  </si>
  <si>
    <t xml:space="preserve">Date </t>
  </si>
  <si>
    <t>Price</t>
  </si>
  <si>
    <t xml:space="preserve">Lowest Price of the quarter </t>
  </si>
  <si>
    <t>Date</t>
  </si>
  <si>
    <t>Movement in prices of Non-equity, debt and money market instruments issued by the bank</t>
  </si>
  <si>
    <t>Sl. No.</t>
  </si>
  <si>
    <t>Type of Instrument</t>
  </si>
  <si>
    <t>Date of Issue</t>
  </si>
  <si>
    <t>Face Value &amp; coupon (%)</t>
  </si>
  <si>
    <t>Issue Price</t>
  </si>
  <si>
    <t>Amount Outstanding</t>
  </si>
  <si>
    <t xml:space="preserve">Date of </t>
  </si>
  <si>
    <t>Maturity</t>
  </si>
  <si>
    <t>Price movement during the qurter</t>
  </si>
  <si>
    <t>Opening</t>
  </si>
  <si>
    <t>High</t>
  </si>
  <si>
    <t>Low</t>
  </si>
  <si>
    <t>Closing</t>
  </si>
  <si>
    <t>Weighted amount</t>
  </si>
  <si>
    <t>Other capital instruments with effective residual maturity of one year or more</t>
  </si>
  <si>
    <t>Stable non-maturity (demand) deposits and term deposits with residual maturity of less than one year provided by retail and small business customers</t>
  </si>
  <si>
    <t>Less stable non-maturity deposits and term deposits with residual maturity of less than one year provided by retail and small business customers</t>
  </si>
  <si>
    <t>Other funding with residual maturity between six months and less than one year not included in the above categories, including funding provided by central banks and financial institutions</t>
  </si>
  <si>
    <t>All other liabilities and equity not included in the above categories, including liabilities without a stated maturity (with a specific treatment for deferred tax liabilities and minority interests)</t>
  </si>
  <si>
    <t>Total Available Stable Funding</t>
  </si>
  <si>
    <t>Coins,banknotes and reserves with CBO</t>
  </si>
  <si>
    <t>All claims on central banks with residual maturities of less than six months</t>
  </si>
  <si>
    <t>“Trade date” receivables arising from sales of financial instruments, foreign currencies and commodities</t>
  </si>
  <si>
    <t>Unencumbered Level 1 assets, excluding coins, banknotes and reserves with CBO</t>
  </si>
  <si>
    <t>All other unencumbered loans to financial institutions with residual maturities of less than six months not included in the above categories</t>
  </si>
  <si>
    <t>Unencumbered Level 2A assets</t>
  </si>
  <si>
    <t>Unencumbered Level 2B assets</t>
  </si>
  <si>
    <t>HQLA encumbered for a period of six months or more and less than one year</t>
  </si>
  <si>
    <t>Loans to financial institutions and central banks with residual maturities between six months and less than one year</t>
  </si>
  <si>
    <t>Deposits held at other financial institutions for operational purposes</t>
  </si>
  <si>
    <t>Other unencumbered  loans not included in the above categories, excluding loans to financial institutions, with a residual maturity of one year or more and with a risk weight of less than or equal to 35% under the Standardised Approach</t>
  </si>
  <si>
    <t>Cash, securities or other assets posted as initial margin for derivative contracts and cash or other assets provided to contribute to the default fund of a CCP</t>
  </si>
  <si>
    <t>Other unencumbered performing loans with risk weights greater than 35% under the Standardised Approach and residual maturities of one year or more, excluding loans to financial institutions.</t>
  </si>
  <si>
    <t>Unencumbered securities that are not in default and do not qualify as HQLA with a remaining maturity of one year or more and exchange-traded equities</t>
  </si>
  <si>
    <t>Physical traded commodities, including gold</t>
  </si>
  <si>
    <t>All assets that are encumbered for a period of one year or more</t>
  </si>
  <si>
    <t>NSFR derivative assets net of NSFR derivative liabilities if NSFR derivative assets are greater than NSFR derivative liabilities</t>
  </si>
  <si>
    <t>20% of derivative liabilities (as per para 18 above)</t>
  </si>
  <si>
    <t>All other assets not included in the above categories, including non-performing loans, loans to financial institutions with a residual maturity of one year or more, non-exchange-traded equities, fixed assets, items deducted from regulatory capital, retained interest, insurance assets, subsidiary interests and defaulted securities.</t>
  </si>
  <si>
    <t>Sub total (A)</t>
  </si>
  <si>
    <t>Irrevocable and conditionally revocable credit and liquidity facilities to any client</t>
  </si>
  <si>
    <r>
      <t>Other contingent funding obligations, including products and instruments such as guarantees, letters of credit,</t>
    </r>
    <r>
      <rPr>
        <sz val="11"/>
        <color theme="1"/>
        <rFont val="Calibri"/>
        <family val="2"/>
        <scheme val="minor"/>
      </rPr>
      <t xml:space="preserve"> </t>
    </r>
    <r>
      <rPr>
        <sz val="10"/>
        <color theme="1"/>
        <rFont val="Arial"/>
        <family val="2"/>
      </rPr>
      <t>Unconditionally revocable credit and liquidity facilities</t>
    </r>
  </si>
  <si>
    <r>
      <t>Non contractual obligations such as potential requests for debt repurchases of the bank’s own debt or that of related conduits, securities investment vehicles and other such financing facilities, structured products where customers anticipate ready marketability,</t>
    </r>
    <r>
      <rPr>
        <sz val="11"/>
        <color theme="1"/>
        <rFont val="Calibri"/>
        <family val="2"/>
        <scheme val="minor"/>
      </rPr>
      <t xml:space="preserve"> </t>
    </r>
    <r>
      <rPr>
        <sz val="10"/>
        <color theme="1"/>
        <rFont val="Arial"/>
        <family val="2"/>
      </rPr>
      <t>managed funds that are marketed with the objective of maintaining a stable value</t>
    </r>
  </si>
  <si>
    <t>Sub total (B)</t>
  </si>
  <si>
    <t>Total Required Stable Funding (A+B)</t>
  </si>
  <si>
    <t>Associated factor</t>
  </si>
  <si>
    <t>NSFR disclosures</t>
  </si>
  <si>
    <t>Capital:</t>
  </si>
  <si>
    <t>Regulatory capital</t>
  </si>
  <si>
    <t>Other capital instruments</t>
  </si>
  <si>
    <t>business customers:</t>
  </si>
  <si>
    <t>Wholesale funding:</t>
  </si>
  <si>
    <t>Operational deposits</t>
  </si>
  <si>
    <t>Other wholesale funding</t>
  </si>
  <si>
    <t>Other liabilities:</t>
  </si>
  <si>
    <t>NSFR derivative liabilities</t>
  </si>
  <si>
    <t>Total ASF</t>
  </si>
  <si>
    <t>RSF Item</t>
  </si>
  <si>
    <t>Performing loans and securities:</t>
  </si>
  <si>
    <t>Performing loans to financial institutions secured by Level 1 HQLA</t>
  </si>
  <si>
    <t>Performing loans to financial institutions secured by non- Level 1 HQLA and unsecured performing loans to financial institutions</t>
  </si>
  <si>
    <t>Performing loans to non-financial corporate clients,loans to retail and small business customers, and loans to sovereigns, central banks and PSEs, of which</t>
  </si>
  <si>
    <t>-With a risk weight of less than  or equal to 35% under the Basel II Standardised approach for credit risk</t>
  </si>
  <si>
    <t>22.</t>
  </si>
  <si>
    <t xml:space="preserve">Performing residential mortgages, of which: </t>
  </si>
  <si>
    <t xml:space="preserve">With a risk weight of less than or equal to 35% under the Basel II Standardised Approach for credit risk </t>
  </si>
  <si>
    <t xml:space="preserve">Securities that are not in default and do not qualify as HQLA, including exchange-traded equities </t>
  </si>
  <si>
    <t xml:space="preserve">Assets with matching interdependent liabilities </t>
  </si>
  <si>
    <t>Other Assets:</t>
  </si>
  <si>
    <t xml:space="preserve">Physical traded commodities, including gold </t>
  </si>
  <si>
    <t xml:space="preserve">Assets posted as initial margin for derivative contracts and contributions to default funds of CCPs </t>
  </si>
  <si>
    <t xml:space="preserve">NSFR derivative assets </t>
  </si>
  <si>
    <t xml:space="preserve">NSFR derivative liabilities before deduction of variation margin posted </t>
  </si>
  <si>
    <t xml:space="preserve">All other assets not included in the above categories </t>
  </si>
  <si>
    <t xml:space="preserve">Off-balance sheet items </t>
  </si>
  <si>
    <t>TOTAL RSF</t>
  </si>
  <si>
    <t>NET STABLE FUNDING RATIO (%)</t>
  </si>
  <si>
    <t>Unweighted value by residual maturity</t>
  </si>
  <si>
    <t>No</t>
  </si>
  <si>
    <t>&lt; 6</t>
  </si>
  <si>
    <t>6 months</t>
  </si>
  <si>
    <t>≥ 1yr</t>
  </si>
  <si>
    <t>maturity</t>
  </si>
  <si>
    <t>months</t>
  </si>
  <si>
    <t>to &lt; 1yr</t>
  </si>
  <si>
    <t>value</t>
  </si>
  <si>
    <t>Retail deposits and deposits from small business customers</t>
  </si>
  <si>
    <t>All other liabilities and equity not included in above categories</t>
  </si>
  <si>
    <t>ASF Item</t>
  </si>
  <si>
    <t>Total NSFR high-quality liquid assets (HQLA)</t>
  </si>
  <si>
    <t>Quarter ended:</t>
  </si>
  <si>
    <t>Liabilities with matching interdependent assets</t>
  </si>
  <si>
    <t>Other liabilities with effective residual maturities of one year or more</t>
  </si>
  <si>
    <t>Tier 2 capital ( excluding Tier 2 instruments with residual maturity of less than one year)</t>
  </si>
  <si>
    <r>
      <t>Funding with residual maturity of less than one year provided by non-financial corporate customers,</t>
    </r>
    <r>
      <rPr>
        <sz val="11"/>
        <color theme="1"/>
        <rFont val="Calibri"/>
        <family val="2"/>
        <scheme val="minor"/>
      </rPr>
      <t xml:space="preserve"> </t>
    </r>
    <r>
      <rPr>
        <sz val="10"/>
        <color theme="1"/>
        <rFont val="Arial"/>
        <family val="2"/>
      </rPr>
      <t>Funding with residual maturity of less than one year from sovereigns, PSEs, and multilateral and national development banks</t>
    </r>
  </si>
  <si>
    <r>
      <t>NSFR derivative liabilities net of NSFR derivative assets if NSFR derivative liabilities are greater than NSFR derivative assets,</t>
    </r>
    <r>
      <rPr>
        <sz val="11"/>
        <color theme="1"/>
        <rFont val="Calibri"/>
        <family val="2"/>
        <scheme val="minor"/>
      </rPr>
      <t/>
    </r>
  </si>
  <si>
    <t xml:space="preserve"> “Trade date” payables arising from purchases of financial instruments, foreign currencies &amp; commodities</t>
  </si>
  <si>
    <t>Unencumbered loans to financial institutions with residual maturities of less than six months, where the loan is secured against Level 1 assets  as  defined in LCR framework, para 5.5 and where the bank has the ability to freely rehypothecate the received collateral for the life of the loan</t>
  </si>
  <si>
    <t>All other assets not included in the above categories with residual maturity of less than one year, including  loans to non-financial corporate clients, loans to retail and small business customers, and loans to sovereigns and PSEs</t>
  </si>
  <si>
    <t>Unencumbered residential mortgages with a residual maturity of one year or more and woth a risk weight of less than or equal to 35% under the Standardised Approach</t>
  </si>
  <si>
    <r>
      <t>Statement</t>
    </r>
    <r>
      <rPr>
        <sz val="12"/>
        <color theme="1"/>
        <rFont val="Arial"/>
        <family val="2"/>
      </rPr>
      <t xml:space="preserve"> </t>
    </r>
    <r>
      <rPr>
        <b/>
        <sz val="12"/>
        <color theme="1"/>
        <rFont val="Arial"/>
        <family val="2"/>
      </rPr>
      <t>on</t>
    </r>
    <r>
      <rPr>
        <sz val="12"/>
        <color theme="1"/>
        <rFont val="Arial"/>
        <family val="2"/>
      </rPr>
      <t xml:space="preserve"> </t>
    </r>
    <r>
      <rPr>
        <b/>
        <sz val="12"/>
        <color theme="1"/>
        <rFont val="Arial"/>
        <family val="2"/>
      </rPr>
      <t>Liquidity</t>
    </r>
    <r>
      <rPr>
        <sz val="12"/>
        <color theme="1"/>
        <rFont val="Arial"/>
        <family val="2"/>
      </rPr>
      <t xml:space="preserve"> </t>
    </r>
    <r>
      <rPr>
        <b/>
        <sz val="12"/>
        <color theme="1"/>
        <rFont val="Arial"/>
        <family val="2"/>
      </rPr>
      <t>Coverage</t>
    </r>
    <r>
      <rPr>
        <sz val="12"/>
        <color theme="1"/>
        <rFont val="Arial"/>
        <family val="2"/>
      </rPr>
      <t xml:space="preserve"> </t>
    </r>
    <r>
      <rPr>
        <b/>
        <sz val="12"/>
        <color theme="1"/>
        <rFont val="Arial"/>
        <family val="2"/>
      </rPr>
      <t>Ratio</t>
    </r>
    <r>
      <rPr>
        <sz val="12"/>
        <color theme="1"/>
        <rFont val="Arial"/>
        <family val="2"/>
      </rPr>
      <t xml:space="preserve"> </t>
    </r>
    <r>
      <rPr>
        <b/>
        <sz val="12"/>
        <color theme="1"/>
        <rFont val="Arial"/>
        <family val="2"/>
      </rPr>
      <t>by</t>
    </r>
    <r>
      <rPr>
        <sz val="12"/>
        <color theme="1"/>
        <rFont val="Arial"/>
        <family val="2"/>
      </rPr>
      <t xml:space="preserve"> </t>
    </r>
    <r>
      <rPr>
        <b/>
        <sz val="12"/>
        <color theme="1"/>
        <rFont val="Arial"/>
        <family val="2"/>
      </rPr>
      <t>Significant</t>
    </r>
    <r>
      <rPr>
        <sz val="12"/>
        <color theme="1"/>
        <rFont val="Arial"/>
        <family val="2"/>
      </rPr>
      <t xml:space="preserve"> </t>
    </r>
    <r>
      <rPr>
        <b/>
        <sz val="12"/>
        <color theme="1"/>
        <rFont val="Arial"/>
        <family val="2"/>
      </rPr>
      <t xml:space="preserve">Currency </t>
    </r>
  </si>
  <si>
    <t>a</t>
  </si>
  <si>
    <t>b</t>
  </si>
  <si>
    <t>C</t>
  </si>
  <si>
    <t>IMPORTANT INSTRUCTIONS</t>
  </si>
  <si>
    <t>Data in yellow colored tabs is to be provided as at the end of every quarter.</t>
  </si>
  <si>
    <t>No changes should be made in file formats..i.e. worksheet names, rows etc. should NOT be changed.</t>
  </si>
  <si>
    <t>The excel file submitted to CBO should preferably be in .xlsx extension.</t>
  </si>
  <si>
    <t xml:space="preserve">The return file should be named as XXMMYY, where XX is bank code and MM is month and YY is year. </t>
  </si>
  <si>
    <t>Bank Codes and Illustration of file names are given below:-</t>
  </si>
  <si>
    <t>Bank</t>
  </si>
  <si>
    <t>Bank Muscat</t>
  </si>
  <si>
    <t>BM0816</t>
  </si>
  <si>
    <t>National Bank of Oman</t>
  </si>
  <si>
    <t>NBO0816</t>
  </si>
  <si>
    <t>HSBC bank Oman</t>
  </si>
  <si>
    <t>HSBC0816</t>
  </si>
  <si>
    <t>Bank Dhofar</t>
  </si>
  <si>
    <t>BD0816</t>
  </si>
  <si>
    <t>Oman Arab Bank</t>
  </si>
  <si>
    <t>OAB0816</t>
  </si>
  <si>
    <t>Bank Sohar</t>
  </si>
  <si>
    <t>BS0816</t>
  </si>
  <si>
    <t>Ahli Bank</t>
  </si>
  <si>
    <t>AB0816</t>
  </si>
  <si>
    <t>Bank Nizwa</t>
  </si>
  <si>
    <t>BN0816</t>
  </si>
  <si>
    <t>Al Izz bank</t>
  </si>
  <si>
    <t>AI0816</t>
  </si>
  <si>
    <t>Standard Chartered Bank</t>
  </si>
  <si>
    <t>SCB0816</t>
  </si>
  <si>
    <t>Habib Bank</t>
  </si>
  <si>
    <t>HBL0816</t>
  </si>
  <si>
    <t>Bank Melli Iran</t>
  </si>
  <si>
    <t>BMI0816</t>
  </si>
  <si>
    <t>State Bank of India</t>
  </si>
  <si>
    <t>SBI0816</t>
  </si>
  <si>
    <t>National Bank of Abu Dhabi</t>
  </si>
  <si>
    <t>NBAD0816</t>
  </si>
  <si>
    <t>Bank Saderat Iran</t>
  </si>
  <si>
    <t>BSI0816</t>
  </si>
  <si>
    <t>Bank of Baroda</t>
  </si>
  <si>
    <t>BOB0816</t>
  </si>
  <si>
    <t>Bank of Beirut</t>
  </si>
  <si>
    <t>BBE0816</t>
  </si>
  <si>
    <t>Qatar National Bank</t>
  </si>
  <si>
    <t>QNB0816</t>
  </si>
  <si>
    <t>Oman Dev Bank</t>
  </si>
  <si>
    <t>ODB0816</t>
  </si>
  <si>
    <t>Oman Housing Bank</t>
  </si>
  <si>
    <t>OHB0816</t>
  </si>
  <si>
    <t>Code</t>
  </si>
  <si>
    <t>BM</t>
  </si>
  <si>
    <t>NBO</t>
  </si>
  <si>
    <t>HSBC</t>
  </si>
  <si>
    <t>BD</t>
  </si>
  <si>
    <t>OAB</t>
  </si>
  <si>
    <t>BS</t>
  </si>
  <si>
    <t>AB</t>
  </si>
  <si>
    <t>BN</t>
  </si>
  <si>
    <t>AI</t>
  </si>
  <si>
    <t>SCB</t>
  </si>
  <si>
    <t>HBL</t>
  </si>
  <si>
    <t>BMI</t>
  </si>
  <si>
    <t>SBI</t>
  </si>
  <si>
    <t>NBAD</t>
  </si>
  <si>
    <t>BSI</t>
  </si>
  <si>
    <t>BOB</t>
  </si>
  <si>
    <t>BBE</t>
  </si>
  <si>
    <t>QNB</t>
  </si>
  <si>
    <t>ODB</t>
  </si>
  <si>
    <t>OHB</t>
  </si>
  <si>
    <t>File name (FOR Aug. 2016)</t>
  </si>
  <si>
    <r>
      <t xml:space="preserve">This template is to be used for preparing the returns for the months of </t>
    </r>
    <r>
      <rPr>
        <b/>
        <sz val="12"/>
        <color theme="1"/>
        <rFont val="Calibri"/>
        <family val="2"/>
        <scheme val="minor"/>
      </rPr>
      <t>January 2017</t>
    </r>
    <r>
      <rPr>
        <sz val="12"/>
        <color theme="1"/>
        <rFont val="Calibri"/>
        <family val="2"/>
        <scheme val="minor"/>
      </rPr>
      <t xml:space="preserve"> onwards.</t>
    </r>
  </si>
  <si>
    <t>E</t>
  </si>
  <si>
    <r>
      <t xml:space="preserve">NSFR disclosures (blue colored tab) are required to be given every quarter, </t>
    </r>
    <r>
      <rPr>
        <b/>
        <sz val="12"/>
        <color theme="1"/>
        <rFont val="Calibri"/>
        <family val="2"/>
        <scheme val="minor"/>
      </rPr>
      <t>BEGINNING FROM March 2018.</t>
    </r>
  </si>
  <si>
    <t>Government of Sultanate of Oman, A1 (moody's)</t>
  </si>
  <si>
    <t>NIL</t>
  </si>
  <si>
    <t>Bank: State Bank of India, Muscat</t>
  </si>
  <si>
    <t>Not Applicable</t>
  </si>
  <si>
    <t>Borrowing from State Bank of India, Bahrain</t>
  </si>
  <si>
    <t>Borrowing from State Bank of India, New York</t>
  </si>
  <si>
    <t>Customer deposit</t>
  </si>
  <si>
    <t>Inter branch - Borrowing</t>
  </si>
  <si>
    <t xml:space="preserve">ENGINEERING PROJECTS (INDIA) </t>
  </si>
  <si>
    <t xml:space="preserve">MSA GLOBAL LLC  </t>
  </si>
  <si>
    <t xml:space="preserve">INDIAN SCHOOL AL MAABELA        </t>
  </si>
  <si>
    <t>Bank:State Bank of India,  Muscat</t>
  </si>
  <si>
    <t>Pradeep Kumar</t>
  </si>
  <si>
    <t>V T Saileswaran</t>
  </si>
  <si>
    <t>Total Balance sheet</t>
  </si>
  <si>
    <t>Total Deposits</t>
  </si>
  <si>
    <t>RD2</t>
  </si>
  <si>
    <t>A/L-RD2</t>
  </si>
  <si>
    <t>(Amount in thousands in foreign currency-specify currency)USD</t>
  </si>
  <si>
    <t>Inflows restricted to 25% of outflows</t>
  </si>
  <si>
    <t>Report for the month of:-Dec, 2021</t>
  </si>
  <si>
    <t>31.12.2021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</si>
</sst>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39" x14ac:knownFonts="1">
    <font>
      <sz val="11"/>
      <color theme="1"/>
      <name val="Calibri"/>
      <family val="2"/>
      <scheme val="minor"/>
    </font>
    <font>
      <b/>
      <sz val="11"/>
      <color theme="1"/>
      <name val="Calibri"/>
      <family val="2"/>
      <scheme val="minor"/>
    </font>
    <font>
      <b/>
      <sz val="10"/>
      <name val="Arial"/>
      <family val="2"/>
    </font>
    <font>
      <sz val="10"/>
      <name val="Arial"/>
      <family val="2"/>
    </font>
    <font>
      <b/>
      <sz val="11"/>
      <color rgb="FFFF0000"/>
      <name val="Arial"/>
      <family val="2"/>
    </font>
    <font>
      <sz val="10"/>
      <color indexed="10"/>
      <name val="Arial"/>
      <family val="2"/>
    </font>
    <font>
      <b/>
      <sz val="10"/>
      <color rgb="FFFF0000"/>
      <name val="Arial"/>
      <family val="2"/>
    </font>
    <font>
      <b/>
      <u/>
      <sz val="10"/>
      <color theme="3"/>
      <name val="Arial"/>
      <family val="2"/>
    </font>
    <font>
      <b/>
      <sz val="10"/>
      <color theme="3"/>
      <name val="Arial"/>
      <family val="2"/>
    </font>
    <font>
      <b/>
      <sz val="11"/>
      <color rgb="FFFF0000"/>
      <name val="Calibri"/>
      <family val="2"/>
      <scheme val="minor"/>
    </font>
    <font>
      <sz val="10"/>
      <color theme="1"/>
      <name val="Arial"/>
      <family val="2"/>
    </font>
    <font>
      <sz val="11"/>
      <color rgb="FFFF0000"/>
      <name val="Calibri"/>
      <family val="2"/>
      <scheme val="minor"/>
    </font>
    <font>
      <b/>
      <u/>
      <sz val="11"/>
      <color theme="1"/>
      <name val="Calibri"/>
      <family val="2"/>
      <scheme val="minor"/>
    </font>
    <font>
      <u/>
      <sz val="11"/>
      <color theme="1"/>
      <name val="Calibri"/>
      <family val="2"/>
      <scheme val="minor"/>
    </font>
    <font>
      <sz val="12"/>
      <color theme="1"/>
      <name val="Arial"/>
      <family val="2"/>
    </font>
    <font>
      <vertAlign val="superscript"/>
      <sz val="12"/>
      <color theme="1"/>
      <name val="Arial"/>
      <family val="2"/>
    </font>
    <font>
      <b/>
      <sz val="12"/>
      <color theme="1"/>
      <name val="Arial"/>
      <family val="2"/>
    </font>
    <font>
      <sz val="11"/>
      <color theme="1"/>
      <name val="Arial"/>
      <family val="2"/>
    </font>
    <font>
      <sz val="10"/>
      <color theme="1"/>
      <name val="Calibri"/>
      <family val="2"/>
      <scheme val="minor"/>
    </font>
    <font>
      <b/>
      <sz val="10"/>
      <color theme="1"/>
      <name val="Arial"/>
      <family val="2"/>
    </font>
    <font>
      <sz val="9"/>
      <color theme="1"/>
      <name val="Arial"/>
      <family val="2"/>
    </font>
    <font>
      <b/>
      <sz val="11"/>
      <color rgb="FF000000"/>
      <name val="Calibri"/>
      <family val="2"/>
      <scheme val="minor"/>
    </font>
    <font>
      <sz val="11"/>
      <color rgb="FF000000"/>
      <name val="Calibri"/>
      <family val="2"/>
      <scheme val="minor"/>
    </font>
    <font>
      <sz val="8"/>
      <color theme="1"/>
      <name val="Arial"/>
      <family val="2"/>
    </font>
    <font>
      <i/>
      <sz val="8"/>
      <color theme="1"/>
      <name val="Arial"/>
      <family val="2"/>
    </font>
    <font>
      <b/>
      <sz val="8"/>
      <color theme="1"/>
      <name val="Arial"/>
      <family val="2"/>
    </font>
    <font>
      <sz val="8.5"/>
      <color rgb="FF000000"/>
      <name val="Segoe UI"/>
      <family val="2"/>
    </font>
    <font>
      <b/>
      <sz val="8.5"/>
      <color rgb="FF000000"/>
      <name val="Segoe UI"/>
      <family val="2"/>
    </font>
    <font>
      <sz val="12"/>
      <color theme="1"/>
      <name val="Calibri"/>
      <family val="2"/>
      <scheme val="minor"/>
    </font>
    <font>
      <b/>
      <sz val="12"/>
      <color theme="1"/>
      <name val="Calibri"/>
      <family val="2"/>
      <scheme val="minor"/>
    </font>
    <font>
      <sz val="12"/>
      <color indexed="8"/>
      <name val="Arial"/>
      <family val="2"/>
    </font>
    <font>
      <sz val="11"/>
      <name val="Calibri"/>
      <family val="2"/>
      <scheme val="minor"/>
    </font>
    <font>
      <sz val="11"/>
      <color rgb="FFFFFF00"/>
      <name val="Calibri"/>
      <family val="2"/>
      <scheme val="minor"/>
    </font>
    <font>
      <b/>
      <shadow/>
      <sz val="54"/>
      <color theme="1"/>
      <name val="Calibri"/>
      <family val="2"/>
      <scheme val="minor"/>
    </font>
    <font>
      <sz val="10"/>
      <color indexed="8"/>
      <name val="Arial"/>
      <family val="2"/>
    </font>
    <font>
      <sz val="9.5"/>
      <name val="Arial Unicode MS"/>
      <family val="2"/>
    </font>
    <font>
      <sz val="11"/>
      <color theme="1"/>
      <name val="Calibri"/>
      <family val="2"/>
      <scheme val="minor"/>
    </font>
    <font>
      <sz val="14"/>
      <color theme="1"/>
      <name val="Calibri"/>
      <family val="2"/>
      <scheme val="minor"/>
    </font>
    <font>
      <sz val="10"/>
      <name val="Times New Roman"/>
    </font>
  </fonts>
  <fills count="18">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808080"/>
        <bgColor indexed="64"/>
      </patternFill>
    </fill>
    <fill>
      <patternFill patternType="solid">
        <fgColor theme="2"/>
        <bgColor indexed="64"/>
      </patternFill>
    </fill>
    <fill>
      <patternFill patternType="solid">
        <fgColor rgb="FF000000"/>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D9D9D9"/>
        <bgColor indexed="64"/>
      </patternFill>
    </fill>
    <fill>
      <patternFill patternType="solid">
        <fgColor rgb="FFA6A6A6"/>
        <bgColor indexed="64"/>
      </patternFill>
    </fill>
    <fill>
      <patternFill patternType="solid">
        <fgColor rgb="FFBFBFBF"/>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rgb="FF808080"/>
      </right>
      <top/>
      <bottom style="medium">
        <color indexed="64"/>
      </bottom>
      <diagonal/>
    </border>
    <border>
      <left/>
      <right style="medium">
        <color rgb="FF80808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808080"/>
      </left>
      <right/>
      <top style="medium">
        <color indexed="64"/>
      </top>
      <bottom style="medium">
        <color indexed="64"/>
      </bottom>
      <diagonal/>
    </border>
    <border>
      <left/>
      <right style="medium">
        <color rgb="FF808080"/>
      </right>
      <top style="medium">
        <color indexed="64"/>
      </top>
      <bottom style="medium">
        <color indexed="64"/>
      </bottom>
      <diagonal/>
    </border>
    <border>
      <left style="medium">
        <color rgb="FF808080"/>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top/>
      <bottom style="double">
        <color indexed="64"/>
      </bottom>
      <diagonal/>
    </border>
    <border>
      <left style="medium">
        <color indexed="64"/>
      </left>
      <right style="medium">
        <color indexed="64"/>
      </right>
      <top style="double">
        <color indexed="64"/>
      </top>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style="thin">
        <color indexed="64"/>
      </right>
      <top/>
      <bottom/>
      <diagonal/>
    </border>
    <border>
      <left/>
      <right style="medium">
        <color indexed="64"/>
      </right>
      <top style="medium">
        <color indexed="64"/>
      </top>
      <bottom style="medium">
        <color rgb="FFD9D9D9"/>
      </bottom>
      <diagonal/>
    </border>
    <border>
      <left/>
      <right/>
      <top style="medium">
        <color indexed="64"/>
      </top>
      <bottom style="medium">
        <color rgb="FFD9D9D9"/>
      </bottom>
      <diagonal/>
    </border>
    <border>
      <left/>
      <right style="medium">
        <color indexed="64"/>
      </right>
      <top/>
      <bottom style="medium">
        <color rgb="FFD9D9D9"/>
      </bottom>
      <diagonal/>
    </border>
    <border>
      <left/>
      <right/>
      <top/>
      <bottom style="medium">
        <color rgb="FFD9D9D9"/>
      </bottom>
      <diagonal/>
    </border>
    <border>
      <left/>
      <right/>
      <top/>
      <bottom style="medium">
        <color rgb="FFA6A6A6"/>
      </bottom>
      <diagonal/>
    </border>
    <border>
      <left style="medium">
        <color indexed="64"/>
      </left>
      <right style="medium">
        <color indexed="64"/>
      </right>
      <top/>
      <bottom style="medium">
        <color rgb="FFD9D9D9"/>
      </bottom>
      <diagonal/>
    </border>
    <border>
      <left/>
      <right style="thin">
        <color indexed="64"/>
      </right>
      <top style="medium">
        <color indexed="64"/>
      </top>
      <bottom/>
      <diagonal/>
    </border>
    <border>
      <left/>
      <right style="medium">
        <color indexed="64"/>
      </right>
      <top/>
      <bottom style="medium">
        <color rgb="FFA6A6A6"/>
      </bottom>
      <diagonal/>
    </border>
    <border>
      <left style="medium">
        <color indexed="64"/>
      </left>
      <right/>
      <top/>
      <bottom style="medium">
        <color rgb="FFD9D9D9"/>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rgb="FF808080"/>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s>
  <cellStyleXfs count="3">
    <xf numFmtId="0" fontId="0" fillId="0" borderId="0"/>
    <xf numFmtId="43" fontId="36" fillId="0" borderId="0" applyFont="0" applyFill="0" applyBorder="0" applyAlignment="0" applyProtection="0"/>
    <xf numFmtId="0" fontId="38" fillId="0" borderId="0"/>
  </cellStyleXfs>
  <cellXfs count="494">
    <xf numFmtId="0" fontId="0" fillId="0" borderId="0" xfId="0"/>
    <xf numFmtId="0" fontId="2" fillId="0" borderId="1" xfId="0" applyFont="1" applyBorder="1"/>
    <xf numFmtId="0" fontId="3" fillId="2" borderId="1" xfId="0" applyFont="1" applyFill="1" applyBorder="1" applyAlignment="1">
      <alignment vertical="center"/>
    </xf>
    <xf numFmtId="0" fontId="4" fillId="3" borderId="1" xfId="0" applyFont="1" applyFill="1" applyBorder="1"/>
    <xf numFmtId="9" fontId="0" fillId="2" borderId="1" xfId="0" applyNumberFormat="1" applyFill="1" applyBorder="1" applyAlignment="1">
      <alignment vertical="center"/>
    </xf>
    <xf numFmtId="0" fontId="2" fillId="2" borderId="1" xfId="0" applyFont="1" applyFill="1" applyBorder="1" applyAlignment="1">
      <alignment vertical="center" wrapText="1"/>
    </xf>
    <xf numFmtId="0" fontId="6" fillId="0" borderId="1" xfId="0" applyFont="1" applyBorder="1"/>
    <xf numFmtId="9" fontId="0" fillId="0" borderId="1" xfId="0" applyNumberFormat="1" applyBorder="1"/>
    <xf numFmtId="0" fontId="8" fillId="2" borderId="1" xfId="0" applyFont="1" applyFill="1" applyBorder="1" applyAlignment="1">
      <alignment vertical="center"/>
    </xf>
    <xf numFmtId="0" fontId="0" fillId="0" borderId="1" xfId="0" applyBorder="1"/>
    <xf numFmtId="0" fontId="1" fillId="0" borderId="0" xfId="0" applyFont="1"/>
    <xf numFmtId="0" fontId="0" fillId="0" borderId="0" xfId="0" applyAlignment="1">
      <alignment vertical="top"/>
    </xf>
    <xf numFmtId="0" fontId="9" fillId="0" borderId="0" xfId="0" applyFont="1"/>
    <xf numFmtId="9" fontId="3" fillId="2" borderId="2" xfId="0" applyNumberFormat="1" applyFont="1" applyFill="1" applyBorder="1" applyAlignment="1">
      <alignment vertical="center"/>
    </xf>
    <xf numFmtId="9" fontId="0" fillId="2" borderId="2" xfId="0" applyNumberFormat="1" applyFill="1" applyBorder="1" applyAlignment="1">
      <alignment vertical="center" wrapText="1"/>
    </xf>
    <xf numFmtId="0" fontId="2" fillId="0" borderId="2" xfId="0" applyFont="1" applyBorder="1"/>
    <xf numFmtId="9" fontId="3" fillId="0" borderId="2" xfId="0" applyNumberFormat="1" applyFont="1" applyBorder="1" applyAlignment="1">
      <alignment wrapText="1"/>
    </xf>
    <xf numFmtId="9" fontId="3" fillId="0" borderId="2" xfId="0" applyNumberFormat="1" applyFont="1" applyBorder="1"/>
    <xf numFmtId="0" fontId="1" fillId="0" borderId="1" xfId="0" applyFont="1" applyBorder="1" applyAlignment="1">
      <alignment wrapText="1"/>
    </xf>
    <xf numFmtId="0" fontId="1" fillId="0" borderId="0" xfId="0" applyFont="1" applyAlignment="1">
      <alignment horizontal="center"/>
    </xf>
    <xf numFmtId="0" fontId="2" fillId="0" borderId="0" xfId="0" applyFont="1" applyFill="1" applyBorder="1" applyAlignment="1">
      <alignment horizontal="left"/>
    </xf>
    <xf numFmtId="0" fontId="0" fillId="0" borderId="3" xfId="0" applyFill="1" applyBorder="1"/>
    <xf numFmtId="0" fontId="1" fillId="0" borderId="0" xfId="0" applyFont="1" applyBorder="1" applyAlignment="1">
      <alignment horizontal="center"/>
    </xf>
    <xf numFmtId="0" fontId="11" fillId="0" borderId="0" xfId="0" applyFont="1"/>
    <xf numFmtId="0" fontId="3" fillId="2" borderId="1" xfId="0" applyFont="1" applyFill="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xf>
    <xf numFmtId="0" fontId="3" fillId="0" borderId="1" xfId="0" applyFont="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vertical="top"/>
    </xf>
    <xf numFmtId="0" fontId="10" fillId="2" borderId="1" xfId="0" applyFont="1" applyFill="1" applyBorder="1" applyAlignment="1">
      <alignment vertical="top" wrapText="1"/>
    </xf>
    <xf numFmtId="0" fontId="2" fillId="2" borderId="1" xfId="0" applyFont="1" applyFill="1" applyBorder="1" applyAlignment="1">
      <alignment vertical="top" wrapText="1"/>
    </xf>
    <xf numFmtId="0" fontId="6" fillId="0" borderId="1" xfId="0" applyFont="1" applyBorder="1" applyAlignment="1">
      <alignment vertical="top"/>
    </xf>
    <xf numFmtId="0" fontId="8" fillId="2" borderId="1" xfId="0" applyFont="1" applyFill="1" applyBorder="1" applyAlignment="1">
      <alignment vertical="top"/>
    </xf>
    <xf numFmtId="0" fontId="0" fillId="0" borderId="1" xfId="0" applyBorder="1" applyAlignment="1">
      <alignment vertical="top"/>
    </xf>
    <xf numFmtId="0" fontId="0" fillId="0" borderId="0" xfId="0" applyFont="1" applyFill="1" applyBorder="1"/>
    <xf numFmtId="0" fontId="0" fillId="0" borderId="0" xfId="0" applyFont="1"/>
    <xf numFmtId="1" fontId="0" fillId="0" borderId="1" xfId="0" applyNumberFormat="1" applyBorder="1"/>
    <xf numFmtId="0" fontId="12" fillId="0" borderId="0" xfId="0" applyFont="1"/>
    <xf numFmtId="0" fontId="0" fillId="4" borderId="3" xfId="0" applyFill="1" applyBorder="1" applyAlignment="1">
      <alignment vertical="center"/>
    </xf>
    <xf numFmtId="0" fontId="0" fillId="4" borderId="0" xfId="0" applyFill="1"/>
    <xf numFmtId="0" fontId="2" fillId="4" borderId="2" xfId="0" applyFont="1" applyFill="1" applyBorder="1"/>
    <xf numFmtId="1" fontId="0" fillId="4" borderId="1" xfId="0" applyNumberFormat="1" applyFill="1" applyBorder="1"/>
    <xf numFmtId="9" fontId="3" fillId="4" borderId="2" xfId="0" applyNumberFormat="1" applyFont="1" applyFill="1" applyBorder="1" applyAlignment="1">
      <alignment wrapText="1"/>
    </xf>
    <xf numFmtId="0" fontId="4" fillId="4" borderId="2" xfId="0" applyFont="1" applyFill="1" applyBorder="1"/>
    <xf numFmtId="1" fontId="0" fillId="4" borderId="4" xfId="0" applyNumberFormat="1" applyFill="1" applyBorder="1"/>
    <xf numFmtId="1" fontId="0" fillId="4" borderId="5" xfId="0" applyNumberFormat="1" applyFont="1" applyFill="1" applyBorder="1"/>
    <xf numFmtId="0" fontId="3" fillId="4" borderId="0" xfId="0" applyFont="1" applyFill="1" applyBorder="1" applyAlignment="1">
      <alignment vertical="center"/>
    </xf>
    <xf numFmtId="1" fontId="0" fillId="4" borderId="0" xfId="0" applyNumberFormat="1" applyFill="1" applyBorder="1"/>
    <xf numFmtId="1" fontId="0" fillId="4" borderId="10" xfId="0" applyNumberFormat="1" applyFill="1" applyBorder="1"/>
    <xf numFmtId="0" fontId="4" fillId="3" borderId="6" xfId="0" applyFont="1" applyFill="1" applyBorder="1" applyAlignment="1">
      <alignment vertical="top"/>
    </xf>
    <xf numFmtId="1" fontId="0" fillId="4" borderId="0" xfId="0" applyNumberFormat="1" applyFill="1"/>
    <xf numFmtId="0" fontId="0" fillId="4" borderId="1" xfId="0" applyFill="1" applyBorder="1"/>
    <xf numFmtId="1" fontId="0" fillId="5" borderId="1" xfId="0" applyNumberFormat="1" applyFill="1" applyBorder="1"/>
    <xf numFmtId="1" fontId="0" fillId="5" borderId="6" xfId="0" applyNumberFormat="1" applyFill="1" applyBorder="1"/>
    <xf numFmtId="0" fontId="3" fillId="3" borderId="1" xfId="0" applyFont="1" applyFill="1" applyBorder="1" applyAlignment="1">
      <alignment vertical="top"/>
    </xf>
    <xf numFmtId="0" fontId="2" fillId="3" borderId="1" xfId="0" applyFont="1" applyFill="1" applyBorder="1" applyAlignment="1">
      <alignment vertical="center"/>
    </xf>
    <xf numFmtId="0" fontId="2" fillId="3" borderId="1" xfId="0" applyFont="1" applyFill="1" applyBorder="1" applyAlignment="1">
      <alignment vertical="top"/>
    </xf>
    <xf numFmtId="0" fontId="1" fillId="0" borderId="0" xfId="0" applyFont="1" applyAlignment="1">
      <alignment vertical="top"/>
    </xf>
    <xf numFmtId="0" fontId="13" fillId="0" borderId="0" xfId="0" applyFont="1"/>
    <xf numFmtId="0" fontId="0" fillId="5" borderId="0" xfId="0" applyFill="1" applyBorder="1"/>
    <xf numFmtId="0" fontId="0" fillId="0" borderId="0" xfId="0" applyBorder="1"/>
    <xf numFmtId="0" fontId="0" fillId="0" borderId="1" xfId="0" applyBorder="1" applyAlignment="1">
      <alignment wrapText="1"/>
    </xf>
    <xf numFmtId="0" fontId="0" fillId="6" borderId="11" xfId="0" applyFill="1" applyBorder="1"/>
    <xf numFmtId="0" fontId="0" fillId="6" borderId="12" xfId="0" applyFill="1" applyBorder="1"/>
    <xf numFmtId="0" fontId="0" fillId="6" borderId="13" xfId="0" applyFill="1" applyBorder="1"/>
    <xf numFmtId="0" fontId="0" fillId="5" borderId="14" xfId="0" applyFill="1" applyBorder="1"/>
    <xf numFmtId="0" fontId="0" fillId="5" borderId="10" xfId="0" applyFill="1" applyBorder="1"/>
    <xf numFmtId="0" fontId="0" fillId="0" borderId="14" xfId="0" applyBorder="1"/>
    <xf numFmtId="0" fontId="0" fillId="0" borderId="10" xfId="0" applyBorder="1"/>
    <xf numFmtId="0" fontId="0" fillId="0" borderId="14" xfId="0" applyBorder="1" applyAlignment="1">
      <alignment vertical="top"/>
    </xf>
    <xf numFmtId="0" fontId="1" fillId="5" borderId="0" xfId="0" applyFont="1" applyFill="1" applyBorder="1"/>
    <xf numFmtId="0" fontId="0" fillId="6" borderId="10" xfId="0" applyFill="1" applyBorder="1"/>
    <xf numFmtId="0" fontId="0" fillId="0" borderId="9" xfId="0" applyBorder="1"/>
    <xf numFmtId="0" fontId="0" fillId="4" borderId="6" xfId="0" applyFill="1" applyBorder="1"/>
    <xf numFmtId="0" fontId="0" fillId="0" borderId="15" xfId="0" applyBorder="1"/>
    <xf numFmtId="0" fontId="0" fillId="4" borderId="15" xfId="0" applyFill="1" applyBorder="1"/>
    <xf numFmtId="0" fontId="0" fillId="6" borderId="15" xfId="0" applyFill="1" applyBorder="1"/>
    <xf numFmtId="0" fontId="0" fillId="4" borderId="7" xfId="0" applyFill="1" applyBorder="1"/>
    <xf numFmtId="0" fontId="1" fillId="6" borderId="11" xfId="0" applyFont="1" applyFill="1" applyBorder="1"/>
    <xf numFmtId="0" fontId="1" fillId="6" borderId="12" xfId="0" applyFont="1" applyFill="1" applyBorder="1"/>
    <xf numFmtId="0" fontId="0" fillId="0" borderId="14" xfId="0" applyBorder="1" applyAlignment="1"/>
    <xf numFmtId="0" fontId="1" fillId="5" borderId="3" xfId="0" applyFont="1" applyFill="1" applyBorder="1"/>
    <xf numFmtId="0" fontId="0" fillId="5" borderId="3" xfId="0" applyFill="1" applyBorder="1"/>
    <xf numFmtId="0" fontId="0" fillId="5" borderId="8" xfId="0" applyFill="1" applyBorder="1"/>
    <xf numFmtId="0" fontId="14" fillId="7" borderId="25" xfId="0" applyFont="1" applyFill="1" applyBorder="1" applyAlignment="1">
      <alignment horizontal="justify" vertical="center" wrapText="1"/>
    </xf>
    <xf numFmtId="0" fontId="14" fillId="7" borderId="21" xfId="0" applyFont="1" applyFill="1" applyBorder="1" applyAlignment="1">
      <alignment horizontal="justify" vertical="center" wrapText="1"/>
    </xf>
    <xf numFmtId="0" fontId="14" fillId="0" borderId="0" xfId="0" applyFont="1" applyBorder="1" applyAlignment="1">
      <alignment horizontal="justify" vertical="center" wrapText="1"/>
    </xf>
    <xf numFmtId="0" fontId="16" fillId="0" borderId="0" xfId="0" applyFont="1" applyBorder="1" applyAlignment="1">
      <alignment horizontal="justify" vertical="center" wrapText="1"/>
    </xf>
    <xf numFmtId="0" fontId="14" fillId="0" borderId="19" xfId="0" applyFont="1" applyBorder="1" applyAlignment="1">
      <alignment horizontal="justify" vertical="center" wrapText="1"/>
    </xf>
    <xf numFmtId="0" fontId="14" fillId="0" borderId="20" xfId="0" applyFont="1" applyBorder="1" applyAlignment="1">
      <alignment horizontal="justify" vertical="center" wrapText="1"/>
    </xf>
    <xf numFmtId="0" fontId="14" fillId="0" borderId="24" xfId="0" applyFont="1" applyBorder="1" applyAlignment="1">
      <alignment horizontal="justify" vertical="center" wrapText="1"/>
    </xf>
    <xf numFmtId="0" fontId="14" fillId="0" borderId="1" xfId="0" applyFont="1" applyBorder="1"/>
    <xf numFmtId="0" fontId="14" fillId="0" borderId="1" xfId="0" applyFont="1" applyBorder="1" applyAlignment="1">
      <alignment horizontal="justify" vertical="center"/>
    </xf>
    <xf numFmtId="0" fontId="14" fillId="0" borderId="1" xfId="0" applyFont="1" applyBorder="1" applyAlignment="1">
      <alignment wrapText="1"/>
    </xf>
    <xf numFmtId="0" fontId="16" fillId="0" borderId="6" xfId="0" applyFont="1" applyBorder="1" applyAlignment="1">
      <alignment horizontal="justify" vertical="center" wrapText="1"/>
    </xf>
    <xf numFmtId="0" fontId="14" fillId="0" borderId="1" xfId="0" applyFont="1" applyBorder="1" applyAlignment="1">
      <alignment horizontal="justify" vertical="center" wrapText="1"/>
    </xf>
    <xf numFmtId="0" fontId="14" fillId="0" borderId="41" xfId="0" applyFont="1" applyBorder="1" applyAlignment="1">
      <alignment horizontal="justify" vertical="center" wrapText="1"/>
    </xf>
    <xf numFmtId="0" fontId="14" fillId="0" borderId="45" xfId="0" applyFont="1" applyBorder="1" applyAlignment="1">
      <alignment horizontal="justify" vertical="center" wrapText="1"/>
    </xf>
    <xf numFmtId="0" fontId="14" fillId="9" borderId="45" xfId="0" applyFont="1" applyFill="1" applyBorder="1" applyAlignment="1">
      <alignment horizontal="justify" vertical="center" wrapText="1"/>
    </xf>
    <xf numFmtId="0" fontId="14" fillId="10" borderId="19" xfId="0" applyFont="1" applyFill="1" applyBorder="1" applyAlignment="1">
      <alignment horizontal="justify" vertical="center" wrapText="1"/>
    </xf>
    <xf numFmtId="0" fontId="14" fillId="10" borderId="0" xfId="0" applyFont="1" applyFill="1" applyBorder="1" applyAlignment="1">
      <alignment horizontal="justify" vertical="center" wrapText="1"/>
    </xf>
    <xf numFmtId="0" fontId="0" fillId="10" borderId="0" xfId="0" applyFill="1" applyBorder="1"/>
    <xf numFmtId="2" fontId="0" fillId="0" borderId="0" xfId="0" applyNumberFormat="1"/>
    <xf numFmtId="0" fontId="14" fillId="10" borderId="6" xfId="0" applyFont="1" applyFill="1" applyBorder="1" applyAlignment="1">
      <alignment horizontal="justify" vertical="center" wrapText="1"/>
    </xf>
    <xf numFmtId="0" fontId="16" fillId="10" borderId="1" xfId="0" applyFont="1" applyFill="1" applyBorder="1" applyAlignment="1">
      <alignment horizontal="justify" vertical="center" wrapText="1"/>
    </xf>
    <xf numFmtId="0" fontId="17" fillId="0" borderId="17" xfId="0" applyFont="1" applyBorder="1" applyAlignment="1">
      <alignment horizontal="justify" vertical="center" wrapText="1"/>
    </xf>
    <xf numFmtId="0" fontId="17" fillId="0" borderId="50" xfId="0" applyFont="1" applyBorder="1" applyAlignment="1">
      <alignment vertical="center" wrapText="1"/>
    </xf>
    <xf numFmtId="0" fontId="0" fillId="0" borderId="1" xfId="0" applyBorder="1"/>
    <xf numFmtId="0" fontId="0" fillId="5" borderId="1" xfId="0" applyFill="1" applyBorder="1"/>
    <xf numFmtId="0" fontId="17" fillId="0" borderId="45" xfId="0" applyFont="1" applyBorder="1"/>
    <xf numFmtId="0" fontId="17" fillId="0" borderId="16" xfId="0" applyFont="1" applyBorder="1"/>
    <xf numFmtId="0" fontId="17" fillId="0" borderId="18" xfId="0" applyFont="1" applyBorder="1"/>
    <xf numFmtId="0" fontId="0" fillId="0" borderId="1" xfId="0" applyBorder="1"/>
    <xf numFmtId="0" fontId="21" fillId="0" borderId="0" xfId="0" applyFont="1" applyAlignment="1">
      <alignment horizontal="center" vertical="center"/>
    </xf>
    <xf numFmtId="0" fontId="21" fillId="0" borderId="0" xfId="0" applyFont="1" applyAlignment="1">
      <alignment vertical="center"/>
    </xf>
    <xf numFmtId="0" fontId="18" fillId="0" borderId="0" xfId="0" applyFont="1"/>
    <xf numFmtId="0" fontId="6" fillId="3" borderId="2" xfId="0" applyFont="1" applyFill="1" applyBorder="1"/>
    <xf numFmtId="0" fontId="10" fillId="11" borderId="19" xfId="0" applyFont="1" applyFill="1" applyBorder="1" applyAlignment="1">
      <alignment vertical="center"/>
    </xf>
    <xf numFmtId="0" fontId="10" fillId="11" borderId="19" xfId="0" applyFont="1" applyFill="1" applyBorder="1" applyAlignment="1">
      <alignment vertical="center" wrapText="1"/>
    </xf>
    <xf numFmtId="0" fontId="10" fillId="0" borderId="19" xfId="0" applyFont="1" applyBorder="1" applyAlignment="1">
      <alignment vertical="center" wrapText="1"/>
    </xf>
    <xf numFmtId="0" fontId="4" fillId="3" borderId="19" xfId="0" applyFont="1" applyFill="1" applyBorder="1" applyAlignment="1">
      <alignment vertical="center"/>
    </xf>
    <xf numFmtId="0" fontId="20" fillId="11" borderId="19" xfId="0" applyFont="1" applyFill="1" applyBorder="1" applyAlignment="1">
      <alignment vertical="center" wrapText="1"/>
    </xf>
    <xf numFmtId="0" fontId="6" fillId="3" borderId="19" xfId="0" applyFont="1" applyFill="1" applyBorder="1" applyAlignment="1">
      <alignment vertical="center" wrapText="1"/>
    </xf>
    <xf numFmtId="0" fontId="19" fillId="11" borderId="19" xfId="0" applyFont="1" applyFill="1" applyBorder="1" applyAlignment="1">
      <alignment vertical="center"/>
    </xf>
    <xf numFmtId="0" fontId="0" fillId="0" borderId="5" xfId="0" applyBorder="1"/>
    <xf numFmtId="9" fontId="22" fillId="0" borderId="1" xfId="0" applyNumberFormat="1" applyFont="1" applyBorder="1" applyAlignment="1">
      <alignment horizontal="right" vertical="center"/>
    </xf>
    <xf numFmtId="0" fontId="0" fillId="0" borderId="1" xfId="0" applyBorder="1"/>
    <xf numFmtId="0" fontId="23" fillId="12" borderId="51" xfId="0" applyFont="1" applyFill="1" applyBorder="1" applyAlignment="1">
      <alignment vertical="center" wrapText="1"/>
    </xf>
    <xf numFmtId="0" fontId="23" fillId="12" borderId="52" xfId="0" applyFont="1" applyFill="1" applyBorder="1" applyAlignment="1">
      <alignment vertical="center" wrapText="1"/>
    </xf>
    <xf numFmtId="0" fontId="23" fillId="0" borderId="24" xfId="0" applyFont="1" applyBorder="1" applyAlignment="1">
      <alignment vertical="center" wrapText="1"/>
    </xf>
    <xf numFmtId="0" fontId="24" fillId="0" borderId="0" xfId="0" applyFont="1" applyAlignment="1">
      <alignment horizontal="left" vertical="center" wrapText="1" indent="2"/>
    </xf>
    <xf numFmtId="0" fontId="23" fillId="12" borderId="24" xfId="0" applyFont="1" applyFill="1" applyBorder="1" applyAlignment="1">
      <alignment vertical="center" wrapText="1"/>
    </xf>
    <xf numFmtId="0" fontId="23" fillId="12" borderId="0" xfId="0" applyFont="1" applyFill="1" applyAlignment="1">
      <alignment vertical="center" wrapText="1"/>
    </xf>
    <xf numFmtId="0" fontId="23" fillId="12" borderId="53" xfId="0" applyFont="1" applyFill="1" applyBorder="1" applyAlignment="1">
      <alignment vertical="center" wrapText="1"/>
    </xf>
    <xf numFmtId="0" fontId="23" fillId="12" borderId="54" xfId="0" applyFont="1" applyFill="1" applyBorder="1" applyAlignment="1">
      <alignment vertical="center" wrapText="1"/>
    </xf>
    <xf numFmtId="0" fontId="23" fillId="12" borderId="21" xfId="0" applyFont="1" applyFill="1" applyBorder="1" applyAlignment="1">
      <alignment vertical="center" wrapText="1"/>
    </xf>
    <xf numFmtId="0" fontId="23" fillId="12" borderId="20" xfId="0" applyFont="1" applyFill="1" applyBorder="1" applyAlignment="1">
      <alignment vertical="center" wrapText="1"/>
    </xf>
    <xf numFmtId="0" fontId="23" fillId="0" borderId="21" xfId="0" applyFont="1" applyBorder="1" applyAlignment="1">
      <alignment vertical="center" wrapText="1"/>
    </xf>
    <xf numFmtId="0" fontId="24" fillId="0" borderId="20" xfId="0" applyFont="1" applyBorder="1" applyAlignment="1">
      <alignment horizontal="left" vertical="center" wrapText="1" indent="2"/>
    </xf>
    <xf numFmtId="0" fontId="25" fillId="0" borderId="24" xfId="0" applyFont="1" applyBorder="1" applyAlignment="1">
      <alignment vertical="center" wrapText="1"/>
    </xf>
    <xf numFmtId="0" fontId="25" fillId="0" borderId="0" xfId="0" applyFont="1" applyAlignment="1">
      <alignment vertical="center" wrapText="1"/>
    </xf>
    <xf numFmtId="0" fontId="23" fillId="12" borderId="42" xfId="0" applyFont="1" applyFill="1" applyBorder="1" applyAlignment="1">
      <alignment vertical="center" wrapText="1"/>
    </xf>
    <xf numFmtId="0" fontId="23" fillId="0" borderId="41" xfId="0" applyFont="1" applyBorder="1" applyAlignment="1">
      <alignment vertical="center" wrapText="1"/>
    </xf>
    <xf numFmtId="0" fontId="25" fillId="0" borderId="41" xfId="0" applyFont="1" applyBorder="1" applyAlignment="1">
      <alignment vertical="center" wrapText="1"/>
    </xf>
    <xf numFmtId="0" fontId="27" fillId="0" borderId="21" xfId="0" applyFont="1" applyBorder="1" applyAlignment="1">
      <alignment vertical="center" wrapText="1"/>
    </xf>
    <xf numFmtId="0" fontId="23" fillId="12" borderId="0" xfId="0" applyFont="1" applyFill="1" applyBorder="1" applyAlignment="1">
      <alignment vertical="center" wrapText="1"/>
    </xf>
    <xf numFmtId="0" fontId="23" fillId="0" borderId="4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4" xfId="0" applyFont="1" applyBorder="1" applyAlignment="1">
      <alignment horizontal="left" vertical="center" wrapText="1" indent="2"/>
    </xf>
    <xf numFmtId="0" fontId="23" fillId="0" borderId="45" xfId="0" applyFont="1" applyBorder="1" applyAlignment="1">
      <alignment vertical="center" wrapText="1"/>
    </xf>
    <xf numFmtId="0" fontId="26" fillId="0" borderId="45" xfId="0" applyFont="1" applyBorder="1" applyAlignment="1">
      <alignment horizontal="left" vertical="center" wrapText="1" indent="3"/>
    </xf>
    <xf numFmtId="0" fontId="23" fillId="14" borderId="45" xfId="0" applyFont="1" applyFill="1" applyBorder="1" applyAlignment="1">
      <alignment vertical="center" wrapText="1"/>
    </xf>
    <xf numFmtId="0" fontId="23" fillId="0" borderId="57" xfId="0" applyFont="1" applyBorder="1" applyAlignment="1">
      <alignment vertical="center" wrapText="1"/>
    </xf>
    <xf numFmtId="0" fontId="23" fillId="0" borderId="10" xfId="0" applyFont="1" applyBorder="1" applyAlignment="1">
      <alignment horizontal="center" vertical="center" wrapText="1"/>
    </xf>
    <xf numFmtId="0" fontId="23" fillId="0" borderId="45" xfId="0" applyFont="1" applyBorder="1" applyAlignment="1">
      <alignment horizontal="right" vertical="center" wrapText="1"/>
    </xf>
    <xf numFmtId="0" fontId="25" fillId="13" borderId="55" xfId="0" applyFont="1" applyFill="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horizontal="left" vertical="center" wrapText="1" indent="2"/>
    </xf>
    <xf numFmtId="0" fontId="23" fillId="12" borderId="1" xfId="0" applyFont="1" applyFill="1" applyBorder="1" applyAlignment="1">
      <alignment vertical="center" wrapText="1"/>
    </xf>
    <xf numFmtId="0" fontId="23" fillId="0" borderId="1" xfId="0" applyFont="1" applyFill="1" applyBorder="1" applyAlignment="1">
      <alignment vertical="center" wrapText="1"/>
    </xf>
    <xf numFmtId="0" fontId="23" fillId="12" borderId="10" xfId="0" applyFont="1" applyFill="1" applyBorder="1" applyAlignment="1">
      <alignment vertical="center" wrapText="1"/>
    </xf>
    <xf numFmtId="0" fontId="23" fillId="4" borderId="56" xfId="0" applyFont="1" applyFill="1" applyBorder="1" applyAlignment="1">
      <alignment vertical="center" wrapText="1"/>
    </xf>
    <xf numFmtId="0" fontId="23" fillId="4" borderId="42" xfId="0" applyFont="1" applyFill="1" applyBorder="1" applyAlignment="1">
      <alignment vertical="center" wrapText="1"/>
    </xf>
    <xf numFmtId="0" fontId="23" fillId="4" borderId="10" xfId="0" applyFont="1" applyFill="1" applyBorder="1" applyAlignment="1">
      <alignment vertical="center" wrapText="1"/>
    </xf>
    <xf numFmtId="0" fontId="23" fillId="4" borderId="53" xfId="0" applyFont="1" applyFill="1" applyBorder="1" applyAlignment="1">
      <alignment vertical="center" wrapText="1"/>
    </xf>
    <xf numFmtId="0" fontId="23" fillId="4" borderId="54" xfId="0" applyFont="1" applyFill="1" applyBorder="1" applyAlignment="1">
      <alignment vertical="center" wrapText="1"/>
    </xf>
    <xf numFmtId="0" fontId="0" fillId="0" borderId="1" xfId="0" applyBorder="1"/>
    <xf numFmtId="0" fontId="10" fillId="11" borderId="16" xfId="0" applyFont="1" applyFill="1" applyBorder="1" applyAlignment="1">
      <alignment vertical="center" wrapText="1"/>
    </xf>
    <xf numFmtId="9" fontId="0" fillId="0" borderId="6" xfId="0" applyNumberFormat="1" applyBorder="1" applyAlignment="1">
      <alignment horizontal="right"/>
    </xf>
    <xf numFmtId="0" fontId="23" fillId="0" borderId="19" xfId="0" applyFont="1" applyBorder="1" applyAlignment="1">
      <alignment vertical="center" wrapText="1"/>
    </xf>
    <xf numFmtId="0" fontId="23" fillId="0" borderId="2" xfId="0" applyFont="1" applyFill="1" applyBorder="1" applyAlignment="1">
      <alignment vertical="center" wrapText="1"/>
    </xf>
    <xf numFmtId="0" fontId="23" fillId="0" borderId="20" xfId="0" applyFont="1" applyBorder="1" applyAlignment="1">
      <alignment vertical="center" wrapText="1"/>
    </xf>
    <xf numFmtId="0" fontId="26" fillId="0" borderId="16" xfId="0" applyFont="1" applyBorder="1" applyAlignment="1">
      <alignment horizontal="left" vertical="center" wrapText="1" indent="1"/>
    </xf>
    <xf numFmtId="0" fontId="26" fillId="0" borderId="16" xfId="0" applyFont="1" applyBorder="1" applyAlignment="1">
      <alignment horizontal="left" vertical="center" wrapText="1" indent="3"/>
    </xf>
    <xf numFmtId="0" fontId="23" fillId="0" borderId="16" xfId="0" applyFont="1" applyBorder="1" applyAlignment="1">
      <alignment vertical="center" wrapText="1"/>
    </xf>
    <xf numFmtId="0" fontId="23" fillId="0" borderId="6" xfId="0" applyFont="1" applyFill="1" applyBorder="1" applyAlignment="1">
      <alignment vertical="center" wrapText="1"/>
    </xf>
    <xf numFmtId="0" fontId="26" fillId="14" borderId="1" xfId="0" applyFont="1" applyFill="1" applyBorder="1" applyAlignment="1">
      <alignment horizontal="left" vertical="center" wrapText="1" indent="1"/>
    </xf>
    <xf numFmtId="0" fontId="26" fillId="14" borderId="20" xfId="0" applyFont="1" applyFill="1" applyBorder="1" applyAlignment="1">
      <alignment horizontal="left" vertical="center" wrapText="1" indent="1"/>
    </xf>
    <xf numFmtId="0" fontId="23" fillId="4" borderId="1" xfId="0" applyFont="1" applyFill="1" applyBorder="1" applyAlignment="1">
      <alignment vertical="center" wrapText="1"/>
    </xf>
    <xf numFmtId="0" fontId="23" fillId="15" borderId="1" xfId="0" applyFont="1" applyFill="1" applyBorder="1" applyAlignment="1">
      <alignment vertical="center" wrapText="1"/>
    </xf>
    <xf numFmtId="0" fontId="23" fillId="4" borderId="59" xfId="0" applyFont="1" applyFill="1" applyBorder="1" applyAlignment="1">
      <alignment vertical="center" wrapText="1"/>
    </xf>
    <xf numFmtId="0" fontId="23" fillId="15" borderId="10" xfId="0" applyFont="1" applyFill="1" applyBorder="1" applyAlignment="1">
      <alignment vertical="center" wrapText="1"/>
    </xf>
    <xf numFmtId="0" fontId="26" fillId="13" borderId="16" xfId="0" applyFont="1" applyFill="1" applyBorder="1" applyAlignment="1">
      <alignment vertical="center" wrapText="1"/>
    </xf>
    <xf numFmtId="0" fontId="18" fillId="4" borderId="0" xfId="0" applyFont="1" applyFill="1" applyAlignment="1">
      <alignment vertical="center" wrapText="1"/>
    </xf>
    <xf numFmtId="0" fontId="23" fillId="0" borderId="7" xfId="0" applyFont="1" applyFill="1" applyBorder="1" applyAlignment="1">
      <alignment vertical="center" wrapText="1"/>
    </xf>
    <xf numFmtId="0" fontId="0" fillId="0" borderId="1" xfId="0" applyBorder="1"/>
    <xf numFmtId="0" fontId="0" fillId="0" borderId="0" xfId="0" applyFill="1"/>
    <xf numFmtId="0" fontId="23" fillId="4" borderId="24" xfId="0" applyFont="1" applyFill="1" applyBorder="1" applyAlignment="1">
      <alignment vertical="center" wrapText="1"/>
    </xf>
    <xf numFmtId="0" fontId="23" fillId="12" borderId="19" xfId="0" applyFont="1" applyFill="1" applyBorder="1" applyAlignment="1">
      <alignment vertical="center" wrapText="1"/>
    </xf>
    <xf numFmtId="0" fontId="19" fillId="11" borderId="1" xfId="0" applyFont="1" applyFill="1" applyBorder="1" applyAlignment="1">
      <alignment vertical="center"/>
    </xf>
    <xf numFmtId="9" fontId="22" fillId="0" borderId="7" xfId="0" applyNumberFormat="1" applyFont="1" applyBorder="1" applyAlignment="1">
      <alignment horizontal="right" vertical="center"/>
    </xf>
    <xf numFmtId="0" fontId="14" fillId="0" borderId="21" xfId="0" applyFont="1" applyBorder="1" applyAlignment="1">
      <alignment horizontal="center" vertical="center" wrapText="1"/>
    </xf>
    <xf numFmtId="0" fontId="14" fillId="0" borderId="62" xfId="0" applyFont="1" applyBorder="1" applyAlignment="1">
      <alignment horizontal="justify" vertical="center" wrapText="1"/>
    </xf>
    <xf numFmtId="0" fontId="0" fillId="0" borderId="1" xfId="0" applyBorder="1"/>
    <xf numFmtId="0" fontId="0" fillId="0" borderId="0" xfId="0" applyAlignment="1">
      <alignment horizontal="center"/>
    </xf>
    <xf numFmtId="0" fontId="28" fillId="0" borderId="0" xfId="0" applyFont="1"/>
    <xf numFmtId="0" fontId="3" fillId="16" borderId="0" xfId="0" applyFont="1" applyFill="1"/>
    <xf numFmtId="0" fontId="0" fillId="16" borderId="0" xfId="0" applyFill="1"/>
    <xf numFmtId="0" fontId="0" fillId="17" borderId="0" xfId="0" applyFill="1"/>
    <xf numFmtId="0" fontId="3" fillId="0" borderId="1" xfId="0" applyFont="1" applyBorder="1"/>
    <xf numFmtId="0" fontId="29" fillId="0" borderId="0" xfId="0" applyFont="1"/>
    <xf numFmtId="0" fontId="14" fillId="0" borderId="0" xfId="0" applyFont="1" applyBorder="1" applyAlignment="1">
      <alignment horizontal="justify" vertical="center" wrapText="1"/>
    </xf>
    <xf numFmtId="0" fontId="0" fillId="0" borderId="1" xfId="0" applyBorder="1"/>
    <xf numFmtId="0" fontId="31" fillId="15" borderId="0" xfId="0" applyFont="1" applyFill="1"/>
    <xf numFmtId="0" fontId="32" fillId="15" borderId="1" xfId="0" applyFont="1" applyFill="1" applyBorder="1"/>
    <xf numFmtId="0" fontId="0" fillId="3" borderId="1" xfId="0" applyFont="1" applyFill="1" applyBorder="1"/>
    <xf numFmtId="0" fontId="33" fillId="3" borderId="0" xfId="0" applyFont="1" applyFill="1" applyAlignment="1">
      <alignment horizontal="center" vertical="center"/>
    </xf>
    <xf numFmtId="0" fontId="0" fillId="0" borderId="10" xfId="0" applyBorder="1" applyAlignment="1">
      <alignment wrapText="1"/>
    </xf>
    <xf numFmtId="0" fontId="0" fillId="0" borderId="1" xfId="0" applyBorder="1"/>
    <xf numFmtId="0" fontId="0" fillId="0" borderId="5" xfId="0" applyFill="1" applyBorder="1"/>
    <xf numFmtId="1" fontId="0" fillId="0" borderId="0" xfId="0" applyNumberFormat="1" applyAlignment="1">
      <alignment vertical="center"/>
    </xf>
    <xf numFmtId="0" fontId="0" fillId="15" borderId="0" xfId="0" applyFill="1"/>
    <xf numFmtId="0" fontId="1" fillId="0" borderId="63" xfId="0" applyFont="1" applyBorder="1" applyAlignment="1">
      <alignment vertical="center" wrapText="1"/>
    </xf>
    <xf numFmtId="1" fontId="0" fillId="0" borderId="5" xfId="0" applyNumberFormat="1" applyBorder="1"/>
    <xf numFmtId="1" fontId="0" fillId="15" borderId="5" xfId="0" applyNumberFormat="1" applyFill="1" applyBorder="1"/>
    <xf numFmtId="0" fontId="0" fillId="0" borderId="0" xfId="0" applyAlignment="1">
      <alignment horizontal="left" vertical="top"/>
    </xf>
    <xf numFmtId="2" fontId="0" fillId="5" borderId="1" xfId="0" applyNumberFormat="1" applyFill="1" applyBorder="1"/>
    <xf numFmtId="0" fontId="14" fillId="7" borderId="26" xfId="0" applyFont="1" applyFill="1" applyBorder="1" applyAlignment="1">
      <alignment horizontal="justify" vertical="center" wrapText="1"/>
    </xf>
    <xf numFmtId="0" fontId="0" fillId="0" borderId="6" xfId="0" applyBorder="1" applyAlignment="1">
      <alignment horizontal="right"/>
    </xf>
    <xf numFmtId="0" fontId="14" fillId="7" borderId="71" xfId="0" applyFont="1" applyFill="1" applyBorder="1" applyAlignment="1">
      <alignment horizontal="justify" vertical="center" wrapText="1"/>
    </xf>
    <xf numFmtId="0" fontId="14" fillId="7" borderId="67" xfId="0" applyFont="1" applyFill="1" applyBorder="1" applyAlignment="1">
      <alignment horizontal="justify" vertical="center" wrapText="1"/>
    </xf>
    <xf numFmtId="1" fontId="0" fillId="0" borderId="1" xfId="0" applyNumberFormat="1" applyBorder="1" applyAlignment="1">
      <alignment vertical="center"/>
    </xf>
    <xf numFmtId="2" fontId="0" fillId="0" borderId="1" xfId="0" applyNumberFormat="1" applyBorder="1" applyAlignment="1">
      <alignment vertical="center"/>
    </xf>
    <xf numFmtId="0" fontId="2" fillId="3" borderId="1" xfId="0" applyFont="1" applyFill="1" applyBorder="1"/>
    <xf numFmtId="0" fontId="0" fillId="3" borderId="1" xfId="0" applyFill="1" applyBorder="1"/>
    <xf numFmtId="2" fontId="0" fillId="3" borderId="1" xfId="0" applyNumberFormat="1" applyFill="1" applyBorder="1"/>
    <xf numFmtId="0" fontId="19" fillId="3" borderId="19" xfId="0" applyFont="1" applyFill="1" applyBorder="1" applyAlignment="1">
      <alignment vertical="center"/>
    </xf>
    <xf numFmtId="0" fontId="0" fillId="15" borderId="7" xfId="0" applyFill="1" applyBorder="1"/>
    <xf numFmtId="1" fontId="0" fillId="15" borderId="1" xfId="0" applyNumberFormat="1" applyFill="1" applyBorder="1"/>
    <xf numFmtId="0" fontId="19" fillId="15" borderId="19" xfId="0" applyFont="1" applyFill="1" applyBorder="1" applyAlignment="1">
      <alignment vertical="center" wrapText="1"/>
    </xf>
    <xf numFmtId="0" fontId="19" fillId="15" borderId="19" xfId="0" applyFont="1" applyFill="1" applyBorder="1" applyAlignment="1">
      <alignment vertical="center"/>
    </xf>
    <xf numFmtId="2" fontId="0" fillId="15" borderId="1" xfId="0" applyNumberFormat="1" applyFill="1" applyBorder="1"/>
    <xf numFmtId="0" fontId="10" fillId="8" borderId="19" xfId="0" applyFont="1" applyFill="1" applyBorder="1" applyAlignment="1">
      <alignment vertical="center" wrapText="1"/>
    </xf>
    <xf numFmtId="9" fontId="22" fillId="8" borderId="1" xfId="0" applyNumberFormat="1" applyFont="1" applyFill="1" applyBorder="1" applyAlignment="1">
      <alignment horizontal="right" vertical="center"/>
    </xf>
    <xf numFmtId="0" fontId="0" fillId="8" borderId="5" xfId="0" applyFill="1" applyBorder="1"/>
    <xf numFmtId="0" fontId="0" fillId="8" borderId="1" xfId="0" applyFill="1" applyBorder="1"/>
    <xf numFmtId="0" fontId="0" fillId="3" borderId="5" xfId="0" applyFill="1" applyBorder="1"/>
    <xf numFmtId="0" fontId="3" fillId="15" borderId="9" xfId="0" applyFont="1" applyFill="1" applyBorder="1" applyAlignment="1">
      <alignment vertical="top" wrapText="1"/>
    </xf>
    <xf numFmtId="0" fontId="0" fillId="15" borderId="3" xfId="0" applyFill="1" applyBorder="1" applyAlignment="1">
      <alignment vertical="center" wrapText="1"/>
    </xf>
    <xf numFmtId="1" fontId="0" fillId="15" borderId="3" xfId="0" applyNumberFormat="1" applyFill="1" applyBorder="1"/>
    <xf numFmtId="1" fontId="0" fillId="15" borderId="8" xfId="0" applyNumberFormat="1" applyFill="1" applyBorder="1"/>
    <xf numFmtId="0" fontId="3" fillId="15" borderId="7" xfId="0" applyFont="1" applyFill="1" applyBorder="1" applyAlignment="1">
      <alignment vertical="top" wrapText="1"/>
    </xf>
    <xf numFmtId="9" fontId="0" fillId="15" borderId="9" xfId="0" applyNumberFormat="1" applyFill="1" applyBorder="1" applyAlignment="1">
      <alignment vertical="center" wrapText="1"/>
    </xf>
    <xf numFmtId="1" fontId="0" fillId="15" borderId="7" xfId="0" applyNumberFormat="1" applyFill="1" applyBorder="1"/>
    <xf numFmtId="0" fontId="0" fillId="15" borderId="1" xfId="0" quotePrefix="1" applyFill="1" applyBorder="1" applyAlignment="1">
      <alignment vertical="top"/>
    </xf>
    <xf numFmtId="9" fontId="0" fillId="15" borderId="2" xfId="0" quotePrefix="1" applyNumberFormat="1" applyFill="1" applyBorder="1" applyAlignment="1">
      <alignment vertical="center"/>
    </xf>
    <xf numFmtId="0" fontId="3" fillId="15" borderId="1" xfId="0" quotePrefix="1" applyFont="1" applyFill="1" applyBorder="1" applyAlignment="1">
      <alignment vertical="top"/>
    </xf>
    <xf numFmtId="0" fontId="3" fillId="15" borderId="1" xfId="0" applyFont="1" applyFill="1" applyBorder="1" applyAlignment="1">
      <alignment vertical="top" wrapText="1"/>
    </xf>
    <xf numFmtId="9" fontId="2" fillId="15" borderId="2" xfId="0" applyNumberFormat="1" applyFont="1" applyFill="1" applyBorder="1" applyAlignment="1">
      <alignment vertical="center" wrapText="1"/>
    </xf>
    <xf numFmtId="0" fontId="3" fillId="15" borderId="1" xfId="0" applyFont="1" applyFill="1" applyBorder="1" applyAlignment="1">
      <alignment vertical="top"/>
    </xf>
    <xf numFmtId="0" fontId="3" fillId="15" borderId="2" xfId="0" applyFont="1" applyFill="1" applyBorder="1" applyAlignment="1">
      <alignment vertical="center"/>
    </xf>
    <xf numFmtId="9" fontId="0" fillId="15" borderId="2" xfId="0" applyNumberFormat="1" applyFill="1" applyBorder="1" applyAlignment="1">
      <alignment vertical="center" wrapText="1"/>
    </xf>
    <xf numFmtId="0" fontId="3" fillId="15" borderId="1" xfId="0" quotePrefix="1" applyFont="1" applyFill="1" applyBorder="1" applyAlignment="1">
      <alignment vertical="top" wrapText="1"/>
    </xf>
    <xf numFmtId="9" fontId="3" fillId="15" borderId="2" xfId="0" quotePrefix="1" applyNumberFormat="1" applyFont="1" applyFill="1" applyBorder="1" applyAlignment="1">
      <alignment vertical="center" wrapText="1"/>
    </xf>
    <xf numFmtId="9" fontId="0" fillId="15" borderId="2" xfId="0" quotePrefix="1" applyNumberFormat="1" applyFill="1" applyBorder="1" applyAlignment="1">
      <alignment vertical="center" wrapText="1"/>
    </xf>
    <xf numFmtId="0" fontId="0" fillId="15" borderId="1" xfId="0" quotePrefix="1" applyFill="1" applyBorder="1" applyAlignment="1">
      <alignment vertical="top" wrapText="1"/>
    </xf>
    <xf numFmtId="9" fontId="3" fillId="15" borderId="2" xfId="0" applyNumberFormat="1" applyFont="1" applyFill="1" applyBorder="1" applyAlignment="1">
      <alignment vertical="center" wrapText="1"/>
    </xf>
    <xf numFmtId="9" fontId="3" fillId="15" borderId="2" xfId="0" applyNumberFormat="1" applyFont="1" applyFill="1" applyBorder="1" applyAlignment="1">
      <alignment vertical="center"/>
    </xf>
    <xf numFmtId="0" fontId="0" fillId="15" borderId="1" xfId="0" applyFill="1" applyBorder="1" applyAlignment="1">
      <alignment vertical="top" wrapText="1"/>
    </xf>
    <xf numFmtId="0" fontId="10" fillId="15" borderId="1" xfId="0" applyFont="1" applyFill="1" applyBorder="1" applyAlignment="1">
      <alignment vertical="top" wrapText="1"/>
    </xf>
    <xf numFmtId="9" fontId="0" fillId="15" borderId="2" xfId="0" applyNumberFormat="1" applyFill="1" applyBorder="1" applyAlignment="1">
      <alignment vertical="center"/>
    </xf>
    <xf numFmtId="0" fontId="2" fillId="15" borderId="1" xfId="0" applyFont="1" applyFill="1" applyBorder="1" applyAlignment="1">
      <alignment vertical="top" wrapText="1"/>
    </xf>
    <xf numFmtId="0" fontId="6" fillId="15" borderId="1" xfId="0" applyFont="1" applyFill="1" applyBorder="1" applyAlignment="1">
      <alignment vertical="top"/>
    </xf>
    <xf numFmtId="0" fontId="6" fillId="15" borderId="2" xfId="0" applyFont="1" applyFill="1" applyBorder="1"/>
    <xf numFmtId="3" fontId="35" fillId="15" borderId="1" xfId="0" applyNumberFormat="1" applyFont="1" applyFill="1" applyBorder="1" applyAlignment="1" applyProtection="1">
      <alignment horizontal="right"/>
    </xf>
    <xf numFmtId="164" fontId="0" fillId="15" borderId="1" xfId="1" applyNumberFormat="1" applyFont="1" applyFill="1" applyBorder="1"/>
    <xf numFmtId="1" fontId="0" fillId="15" borderId="6" xfId="0" applyNumberFormat="1" applyFill="1" applyBorder="1"/>
    <xf numFmtId="0" fontId="0" fillId="0" borderId="1" xfId="0" applyBorder="1"/>
    <xf numFmtId="0" fontId="3" fillId="0" borderId="2" xfId="0" applyFont="1" applyBorder="1" applyAlignment="1"/>
    <xf numFmtId="0" fontId="0" fillId="0" borderId="5" xfId="0" applyBorder="1" applyAlignment="1"/>
    <xf numFmtId="0" fontId="7" fillId="4" borderId="6" xfId="0" applyFont="1" applyFill="1" applyBorder="1" applyAlignment="1">
      <alignment horizontal="center"/>
    </xf>
    <xf numFmtId="0" fontId="7" fillId="4" borderId="7" xfId="0" applyFont="1" applyFill="1" applyBorder="1" applyAlignment="1">
      <alignment horizontal="center"/>
    </xf>
    <xf numFmtId="0" fontId="1" fillId="0" borderId="0" xfId="0" applyFont="1" applyAlignment="1">
      <alignment horizontal="center"/>
    </xf>
    <xf numFmtId="0" fontId="0" fillId="3" borderId="2"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0" borderId="0" xfId="0" applyBorder="1" applyAlignment="1">
      <alignment wrapText="1"/>
    </xf>
    <xf numFmtId="0" fontId="0" fillId="0" borderId="10" xfId="0" applyBorder="1" applyAlignment="1">
      <alignment wrapText="1"/>
    </xf>
    <xf numFmtId="0" fontId="25" fillId="13" borderId="0" xfId="0" applyFont="1" applyFill="1" applyBorder="1" applyAlignment="1">
      <alignment horizontal="center" vertical="center" wrapText="1"/>
    </xf>
    <xf numFmtId="0" fontId="25" fillId="13" borderId="58" xfId="0" applyFont="1" applyFill="1" applyBorder="1" applyAlignment="1">
      <alignment horizontal="center" vertical="center" wrapText="1"/>
    </xf>
    <xf numFmtId="0" fontId="25" fillId="13" borderId="55" xfId="0" applyFont="1" applyFill="1" applyBorder="1" applyAlignment="1">
      <alignment horizontal="center" vertical="center" wrapText="1"/>
    </xf>
    <xf numFmtId="0" fontId="23" fillId="15" borderId="23" xfId="0" applyFont="1" applyFill="1" applyBorder="1" applyAlignment="1">
      <alignment vertical="center" wrapText="1"/>
    </xf>
    <xf numFmtId="0" fontId="23" fillId="15" borderId="0" xfId="0" applyFont="1" applyFill="1" applyBorder="1" applyAlignment="1">
      <alignment vertical="center" wrapText="1"/>
    </xf>
    <xf numFmtId="0" fontId="23" fillId="15" borderId="24" xfId="0" applyFont="1" applyFill="1" applyBorder="1" applyAlignment="1">
      <alignment vertical="center" wrapText="1"/>
    </xf>
    <xf numFmtId="0" fontId="23" fillId="15" borderId="2" xfId="0" applyFont="1" applyFill="1" applyBorder="1" applyAlignment="1">
      <alignment vertical="center" wrapText="1"/>
    </xf>
    <xf numFmtId="0" fontId="23" fillId="15" borderId="4" xfId="0" applyFont="1" applyFill="1" applyBorder="1" applyAlignment="1">
      <alignment vertical="center" wrapText="1"/>
    </xf>
    <xf numFmtId="0" fontId="23" fillId="15" borderId="5" xfId="0" applyFont="1" applyFill="1" applyBorder="1" applyAlignment="1">
      <alignment vertical="center" wrapText="1"/>
    </xf>
    <xf numFmtId="0" fontId="23" fillId="0" borderId="60" xfId="0" applyFont="1" applyFill="1" applyBorder="1" applyAlignment="1">
      <alignment vertical="center" wrapText="1"/>
    </xf>
    <xf numFmtId="0" fontId="23" fillId="0" borderId="4" xfId="0" applyFont="1" applyFill="1" applyBorder="1" applyAlignment="1">
      <alignment vertical="center" wrapText="1"/>
    </xf>
    <xf numFmtId="0" fontId="23" fillId="0" borderId="61" xfId="0" applyFont="1" applyFill="1" applyBorder="1" applyAlignment="1">
      <alignment vertical="center" wrapText="1"/>
    </xf>
    <xf numFmtId="0" fontId="23" fillId="0" borderId="27" xfId="0" applyFont="1" applyBorder="1" applyAlignment="1">
      <alignment horizontal="left" vertical="center" wrapText="1" indent="4"/>
    </xf>
    <xf numFmtId="0" fontId="23" fillId="0" borderId="28" xfId="0" applyFont="1" applyBorder="1" applyAlignment="1">
      <alignment horizontal="left" vertical="center" wrapText="1" indent="4"/>
    </xf>
    <xf numFmtId="0" fontId="23" fillId="0" borderId="22" xfId="0" applyFont="1" applyBorder="1" applyAlignment="1">
      <alignment horizontal="left" vertical="center" wrapText="1" indent="4"/>
    </xf>
    <xf numFmtId="0" fontId="14" fillId="0" borderId="45" xfId="0" applyFont="1" applyBorder="1" applyAlignment="1">
      <alignment horizontal="justify" vertical="center" wrapText="1"/>
    </xf>
    <xf numFmtId="0" fontId="14" fillId="0" borderId="41" xfId="0" applyFont="1" applyBorder="1" applyAlignment="1">
      <alignment horizontal="justify" vertical="center" wrapText="1"/>
    </xf>
    <xf numFmtId="0" fontId="16" fillId="0" borderId="16" xfId="0" applyFont="1" applyBorder="1" applyAlignment="1">
      <alignment horizontal="justify" vertical="center" wrapText="1"/>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0" fontId="16" fillId="0" borderId="20" xfId="0" applyFont="1" applyBorder="1" applyAlignment="1">
      <alignment horizontal="justify" vertical="center" wrapText="1"/>
    </xf>
    <xf numFmtId="0" fontId="16" fillId="0" borderId="21" xfId="0" applyFont="1" applyBorder="1" applyAlignment="1">
      <alignment horizontal="justify" vertical="center" wrapText="1"/>
    </xf>
    <xf numFmtId="0" fontId="14" fillId="0" borderId="16"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19" xfId="0" applyFont="1" applyBorder="1" applyAlignment="1">
      <alignment horizontal="justify" vertical="center" wrapText="1"/>
    </xf>
    <xf numFmtId="0" fontId="14" fillId="0" borderId="21" xfId="0" applyFont="1" applyBorder="1" applyAlignment="1">
      <alignment horizontal="justify" vertical="center" wrapText="1"/>
    </xf>
    <xf numFmtId="0" fontId="14" fillId="0" borderId="17" xfId="0" applyFont="1" applyBorder="1" applyAlignment="1">
      <alignment horizontal="justify" vertical="center" wrapText="1"/>
    </xf>
    <xf numFmtId="0" fontId="14" fillId="0" borderId="20" xfId="0" applyFont="1" applyBorder="1" applyAlignment="1">
      <alignment horizontal="justify" vertical="center" wrapText="1"/>
    </xf>
    <xf numFmtId="17" fontId="14" fillId="0" borderId="16" xfId="0" applyNumberFormat="1" applyFont="1" applyBorder="1" applyAlignment="1">
      <alignment horizontal="justify" vertical="center" wrapText="1"/>
    </xf>
    <xf numFmtId="0" fontId="14" fillId="0" borderId="42" xfId="0" applyFont="1" applyBorder="1" applyAlignment="1">
      <alignment horizontal="justify" vertical="center" wrapText="1"/>
    </xf>
    <xf numFmtId="0" fontId="16" fillId="0" borderId="23" xfId="0" applyFont="1" applyBorder="1" applyAlignment="1">
      <alignment horizontal="justify" vertical="center" wrapText="1"/>
    </xf>
    <xf numFmtId="0" fontId="16" fillId="0" borderId="24" xfId="0" applyFont="1" applyBorder="1" applyAlignment="1">
      <alignment horizontal="justify" vertical="center" wrapText="1"/>
    </xf>
    <xf numFmtId="0" fontId="14" fillId="0" borderId="43" xfId="0" applyFont="1" applyBorder="1" applyAlignment="1">
      <alignment horizontal="justify" vertical="center" wrapText="1"/>
    </xf>
    <xf numFmtId="0" fontId="14" fillId="0" borderId="46" xfId="0" applyFont="1" applyBorder="1" applyAlignment="1">
      <alignment horizontal="justify" vertical="center" wrapText="1"/>
    </xf>
    <xf numFmtId="0" fontId="14" fillId="0" borderId="44" xfId="0" applyFont="1" applyBorder="1" applyAlignment="1">
      <alignment horizontal="justify" vertical="center" wrapText="1"/>
    </xf>
    <xf numFmtId="0" fontId="14" fillId="9" borderId="45" xfId="0" applyFont="1" applyFill="1" applyBorder="1" applyAlignment="1">
      <alignment horizontal="justify" vertical="center" wrapText="1"/>
    </xf>
    <xf numFmtId="0" fontId="14" fillId="9" borderId="43" xfId="0" applyFont="1" applyFill="1" applyBorder="1" applyAlignment="1">
      <alignment horizontal="justify" vertical="center" wrapText="1"/>
    </xf>
    <xf numFmtId="0" fontId="14" fillId="0" borderId="47" xfId="0" applyFont="1" applyBorder="1" applyAlignment="1">
      <alignment horizontal="justify" vertical="center" wrapText="1"/>
    </xf>
    <xf numFmtId="0" fontId="14" fillId="0" borderId="48" xfId="0" applyFont="1" applyBorder="1" applyAlignment="1">
      <alignment horizontal="justify" vertical="center" wrapText="1"/>
    </xf>
    <xf numFmtId="0" fontId="14" fillId="0" borderId="49" xfId="0" applyFont="1" applyBorder="1" applyAlignment="1">
      <alignment horizontal="justify" vertical="center" wrapText="1"/>
    </xf>
    <xf numFmtId="0" fontId="14" fillId="9" borderId="41" xfId="0" applyFont="1" applyFill="1" applyBorder="1" applyAlignment="1">
      <alignment horizontal="justify" vertical="center" wrapText="1"/>
    </xf>
    <xf numFmtId="0" fontId="14" fillId="0" borderId="23" xfId="0" applyFont="1" applyBorder="1" applyAlignment="1">
      <alignment horizontal="justify" vertical="center" wrapText="1"/>
    </xf>
    <xf numFmtId="0" fontId="14" fillId="0" borderId="24" xfId="0" applyFont="1" applyBorder="1" applyAlignment="1">
      <alignment horizontal="justify" vertical="center" wrapText="1"/>
    </xf>
    <xf numFmtId="2" fontId="14" fillId="0" borderId="16" xfId="0" applyNumberFormat="1" applyFont="1" applyBorder="1" applyAlignment="1">
      <alignment horizontal="justify" vertical="center" wrapText="1"/>
    </xf>
    <xf numFmtId="2" fontId="14" fillId="0" borderId="18" xfId="0" applyNumberFormat="1" applyFont="1" applyBorder="1" applyAlignment="1">
      <alignment horizontal="justify" vertical="center" wrapText="1"/>
    </xf>
    <xf numFmtId="2" fontId="14" fillId="0" borderId="23" xfId="0" applyNumberFormat="1" applyFont="1" applyBorder="1" applyAlignment="1">
      <alignment horizontal="justify" vertical="center" wrapText="1"/>
    </xf>
    <xf numFmtId="2" fontId="14" fillId="0" borderId="24" xfId="0" applyNumberFormat="1" applyFont="1" applyBorder="1" applyAlignment="1">
      <alignment horizontal="justify" vertical="center" wrapText="1"/>
    </xf>
    <xf numFmtId="0" fontId="14" fillId="0" borderId="27" xfId="0" applyFont="1" applyBorder="1" applyAlignment="1">
      <alignment horizontal="justify" vertical="center" wrapText="1"/>
    </xf>
    <xf numFmtId="0" fontId="14" fillId="0" borderId="22" xfId="0" applyFont="1" applyBorder="1" applyAlignment="1">
      <alignment horizontal="justify" vertical="center" wrapText="1"/>
    </xf>
    <xf numFmtId="2" fontId="14" fillId="0" borderId="2" xfId="0" applyNumberFormat="1" applyFont="1" applyBorder="1" applyAlignment="1">
      <alignment horizontal="justify" vertical="center" wrapText="1"/>
    </xf>
    <xf numFmtId="2" fontId="14" fillId="0" borderId="5" xfId="0" applyNumberFormat="1" applyFont="1" applyBorder="1" applyAlignment="1">
      <alignment horizontal="justify" vertical="center" wrapText="1"/>
    </xf>
    <xf numFmtId="2" fontId="14" fillId="0" borderId="1" xfId="0" applyNumberFormat="1" applyFont="1" applyBorder="1" applyAlignment="1">
      <alignment horizontal="justify" vertical="center" wrapText="1"/>
    </xf>
    <xf numFmtId="0" fontId="16" fillId="0" borderId="23" xfId="0" applyFont="1" applyBorder="1" applyAlignment="1">
      <alignment wrapText="1"/>
    </xf>
    <xf numFmtId="0" fontId="16" fillId="0" borderId="0" xfId="0" applyFont="1" applyAlignment="1">
      <alignment wrapText="1"/>
    </xf>
    <xf numFmtId="2" fontId="16" fillId="0" borderId="27" xfId="0" applyNumberFormat="1" applyFont="1" applyBorder="1" applyAlignment="1">
      <alignment horizontal="justify" vertical="center" wrapText="1"/>
    </xf>
    <xf numFmtId="2" fontId="16" fillId="0" borderId="22" xfId="0" applyNumberFormat="1" applyFont="1" applyBorder="1" applyAlignment="1">
      <alignment horizontal="justify" vertical="center" wrapText="1"/>
    </xf>
    <xf numFmtId="0" fontId="30" fillId="0" borderId="16" xfId="0" applyFont="1" applyBorder="1" applyAlignment="1">
      <alignment horizontal="justify" vertical="center" wrapText="1"/>
    </xf>
    <xf numFmtId="0" fontId="30" fillId="0" borderId="17" xfId="0" applyFont="1" applyBorder="1" applyAlignment="1">
      <alignment horizontal="justify" vertical="center" wrapText="1"/>
    </xf>
    <xf numFmtId="0" fontId="30" fillId="0" borderId="18" xfId="0" applyFont="1" applyBorder="1" applyAlignment="1">
      <alignment horizontal="justify" vertical="center" wrapText="1"/>
    </xf>
    <xf numFmtId="0" fontId="30" fillId="0" borderId="19" xfId="0" applyFont="1" applyBorder="1" applyAlignment="1">
      <alignment horizontal="justify" vertical="center" wrapText="1"/>
    </xf>
    <xf numFmtId="0" fontId="30" fillId="0" borderId="20" xfId="0" applyFont="1" applyBorder="1" applyAlignment="1">
      <alignment horizontal="justify" vertical="center" wrapText="1"/>
    </xf>
    <xf numFmtId="0" fontId="30" fillId="0" borderId="21" xfId="0" applyFont="1" applyBorder="1" applyAlignment="1">
      <alignment horizontal="justify" vertical="center" wrapText="1"/>
    </xf>
    <xf numFmtId="0" fontId="30" fillId="0" borderId="57" xfId="0" applyFont="1" applyBorder="1" applyAlignment="1">
      <alignment horizontal="justify" vertical="center" wrapText="1"/>
    </xf>
    <xf numFmtId="0" fontId="30" fillId="0" borderId="67" xfId="0" applyFont="1" applyBorder="1" applyAlignment="1">
      <alignment horizontal="justify" vertical="center" wrapText="1"/>
    </xf>
    <xf numFmtId="0" fontId="30" fillId="0" borderId="68" xfId="0" applyFont="1" applyBorder="1" applyAlignment="1">
      <alignment horizontal="justify" vertical="center" wrapText="1"/>
    </xf>
    <xf numFmtId="0" fontId="30" fillId="0" borderId="14" xfId="0" applyFont="1" applyBorder="1" applyAlignment="1">
      <alignment horizontal="justify" vertical="center" wrapText="1"/>
    </xf>
    <xf numFmtId="0" fontId="30" fillId="0" borderId="0" xfId="0" applyFont="1" applyBorder="1" applyAlignment="1">
      <alignment horizontal="justify" vertical="center" wrapText="1"/>
    </xf>
    <xf numFmtId="0" fontId="30" fillId="0" borderId="24" xfId="0" applyFont="1" applyBorder="1" applyAlignment="1">
      <alignment horizontal="justify" vertical="center" wrapText="1"/>
    </xf>
    <xf numFmtId="0" fontId="30" fillId="0" borderId="66" xfId="0" applyFont="1" applyBorder="1" applyAlignment="1">
      <alignment horizontal="justify" vertical="center" wrapText="1"/>
    </xf>
    <xf numFmtId="0" fontId="30" fillId="0" borderId="23" xfId="0" applyFont="1" applyBorder="1" applyAlignment="1">
      <alignment horizontal="justify" vertical="center" wrapText="1"/>
    </xf>
    <xf numFmtId="0" fontId="30" fillId="0" borderId="16" xfId="0" applyFont="1" applyFill="1" applyBorder="1" applyAlignment="1">
      <alignment horizontal="justify" vertical="center" wrapText="1"/>
    </xf>
    <xf numFmtId="0" fontId="30" fillId="0" borderId="18" xfId="0" applyFont="1" applyFill="1" applyBorder="1" applyAlignment="1">
      <alignment horizontal="justify" vertical="center" wrapText="1"/>
    </xf>
    <xf numFmtId="0" fontId="30" fillId="0" borderId="19" xfId="0" applyFont="1" applyFill="1" applyBorder="1" applyAlignment="1">
      <alignment horizontal="justify" vertical="center" wrapText="1"/>
    </xf>
    <xf numFmtId="0" fontId="30" fillId="0" borderId="21" xfId="0" applyFont="1" applyFill="1" applyBorder="1" applyAlignment="1">
      <alignment horizontal="justify" vertical="center" wrapText="1"/>
    </xf>
    <xf numFmtId="10" fontId="30" fillId="0" borderId="16" xfId="0" applyNumberFormat="1" applyFont="1" applyFill="1" applyBorder="1" applyAlignment="1">
      <alignment horizontal="justify" vertical="center" wrapText="1"/>
    </xf>
    <xf numFmtId="0" fontId="30" fillId="0" borderId="9" xfId="0" applyFont="1" applyBorder="1" applyAlignment="1">
      <alignment horizontal="justify" vertical="center" wrapText="1"/>
    </xf>
    <xf numFmtId="0" fontId="30" fillId="0" borderId="3" xfId="0" applyFont="1" applyBorder="1" applyAlignment="1">
      <alignment horizontal="justify" vertical="center" wrapText="1"/>
    </xf>
    <xf numFmtId="0" fontId="30" fillId="0" borderId="72" xfId="0" applyFont="1" applyBorder="1" applyAlignment="1">
      <alignment horizontal="justify"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23" xfId="0" applyFont="1" applyBorder="1" applyAlignment="1">
      <alignment horizontal="left" vertical="center" wrapText="1"/>
    </xf>
    <xf numFmtId="0" fontId="30" fillId="0" borderId="0" xfId="0" applyFont="1" applyBorder="1" applyAlignment="1">
      <alignment horizontal="left" vertical="center" wrapText="1"/>
    </xf>
    <xf numFmtId="0" fontId="30" fillId="0" borderId="24" xfId="0" applyFont="1" applyBorder="1" applyAlignment="1">
      <alignment horizontal="left" vertical="center" wrapText="1"/>
    </xf>
    <xf numFmtId="0" fontId="30" fillId="0" borderId="73" xfId="0" applyFont="1" applyBorder="1" applyAlignment="1">
      <alignment horizontal="left" vertical="center" wrapText="1"/>
    </xf>
    <xf numFmtId="0" fontId="30" fillId="0" borderId="3" xfId="0" applyFont="1" applyBorder="1" applyAlignment="1">
      <alignment horizontal="left" vertical="center" wrapText="1"/>
    </xf>
    <xf numFmtId="0" fontId="30" fillId="0" borderId="72" xfId="0" applyFont="1" applyBorder="1" applyAlignment="1">
      <alignment horizontal="left" vertical="center" wrapText="1"/>
    </xf>
    <xf numFmtId="0" fontId="30" fillId="0" borderId="10" xfId="0" applyFont="1" applyBorder="1" applyAlignment="1">
      <alignment horizontal="justify" vertical="center" wrapText="1"/>
    </xf>
    <xf numFmtId="0" fontId="30" fillId="0" borderId="73" xfId="0" applyFont="1" applyBorder="1" applyAlignment="1">
      <alignment horizontal="justify" vertical="center" wrapText="1"/>
    </xf>
    <xf numFmtId="10" fontId="30" fillId="0" borderId="16" xfId="0" applyNumberFormat="1" applyFont="1" applyBorder="1" applyAlignment="1">
      <alignment horizontal="justify" vertical="center" wrapText="1"/>
    </xf>
    <xf numFmtId="10" fontId="30" fillId="0" borderId="17" xfId="0" applyNumberFormat="1" applyFont="1" applyBorder="1" applyAlignment="1">
      <alignment horizontal="justify" vertical="center" wrapText="1"/>
    </xf>
    <xf numFmtId="10" fontId="30" fillId="0" borderId="57" xfId="0" applyNumberFormat="1" applyFont="1" applyBorder="1" applyAlignment="1">
      <alignment horizontal="justify" vertical="center" wrapText="1"/>
    </xf>
    <xf numFmtId="10" fontId="30" fillId="0" borderId="19" xfId="0" applyNumberFormat="1" applyFont="1" applyBorder="1" applyAlignment="1">
      <alignment horizontal="justify" vertical="center" wrapText="1"/>
    </xf>
    <xf numFmtId="10" fontId="30" fillId="0" borderId="20" xfId="0" applyNumberFormat="1" applyFont="1" applyBorder="1" applyAlignment="1">
      <alignment horizontal="justify" vertical="center" wrapText="1"/>
    </xf>
    <xf numFmtId="10" fontId="30" fillId="0" borderId="67" xfId="0" applyNumberFormat="1" applyFont="1" applyBorder="1" applyAlignment="1">
      <alignment horizontal="justify" vertical="center" wrapText="1"/>
    </xf>
    <xf numFmtId="0" fontId="30" fillId="0" borderId="8" xfId="0" applyFont="1" applyBorder="1" applyAlignment="1">
      <alignment horizontal="justify" vertical="center" wrapText="1"/>
    </xf>
    <xf numFmtId="0" fontId="30" fillId="0" borderId="19" xfId="0" applyFont="1" applyBorder="1" applyAlignment="1">
      <alignment horizontal="left" vertical="center" wrapText="1"/>
    </xf>
    <xf numFmtId="0" fontId="30" fillId="0" borderId="20" xfId="0" applyFont="1" applyBorder="1" applyAlignment="1">
      <alignment horizontal="left" vertical="center" wrapText="1"/>
    </xf>
    <xf numFmtId="0" fontId="30" fillId="0" borderId="21" xfId="0" applyFont="1" applyBorder="1" applyAlignment="1">
      <alignment horizontal="left" vertical="center" wrapText="1"/>
    </xf>
    <xf numFmtId="0" fontId="30" fillId="0" borderId="17" xfId="0" applyFont="1" applyFill="1" applyBorder="1" applyAlignment="1">
      <alignment horizontal="justify" vertical="center" wrapText="1"/>
    </xf>
    <xf numFmtId="0" fontId="30" fillId="0" borderId="23" xfId="0" applyFont="1" applyFill="1" applyBorder="1" applyAlignment="1">
      <alignment horizontal="justify" vertical="center" wrapText="1"/>
    </xf>
    <xf numFmtId="0" fontId="30" fillId="0" borderId="0" xfId="0" applyFont="1" applyFill="1" applyBorder="1" applyAlignment="1">
      <alignment horizontal="justify" vertical="center" wrapText="1"/>
    </xf>
    <xf numFmtId="0" fontId="30" fillId="0" borderId="24" xfId="0" applyFont="1" applyFill="1" applyBorder="1" applyAlignment="1">
      <alignment horizontal="justify" vertical="center" wrapText="1"/>
    </xf>
    <xf numFmtId="0" fontId="30" fillId="0" borderId="20" xfId="0" applyFont="1" applyFill="1" applyBorder="1" applyAlignment="1">
      <alignment horizontal="justify" vertical="center" wrapText="1"/>
    </xf>
    <xf numFmtId="0" fontId="30" fillId="3" borderId="68" xfId="0" applyFont="1" applyFill="1" applyBorder="1" applyAlignment="1">
      <alignment horizontal="justify" vertical="center" wrapText="1"/>
    </xf>
    <xf numFmtId="0" fontId="30" fillId="3" borderId="17" xfId="0" applyFont="1" applyFill="1" applyBorder="1" applyAlignment="1">
      <alignment horizontal="justify" vertical="center" wrapText="1"/>
    </xf>
    <xf numFmtId="0" fontId="30" fillId="3" borderId="18" xfId="0" applyFont="1" applyFill="1" applyBorder="1" applyAlignment="1">
      <alignment horizontal="justify" vertical="center" wrapText="1"/>
    </xf>
    <xf numFmtId="0" fontId="30" fillId="3" borderId="66" xfId="0" applyFont="1" applyFill="1" applyBorder="1" applyAlignment="1">
      <alignment horizontal="justify" vertical="center" wrapText="1"/>
    </xf>
    <xf numFmtId="0" fontId="30" fillId="3" borderId="20" xfId="0" applyFont="1" applyFill="1" applyBorder="1" applyAlignment="1">
      <alignment horizontal="justify" vertical="center" wrapText="1"/>
    </xf>
    <xf numFmtId="0" fontId="30" fillId="3" borderId="21" xfId="0" applyFont="1" applyFill="1" applyBorder="1" applyAlignment="1">
      <alignment horizontal="justify" vertical="center" wrapText="1"/>
    </xf>
    <xf numFmtId="0" fontId="34" fillId="3" borderId="16" xfId="0" applyFont="1" applyFill="1" applyBorder="1" applyAlignment="1">
      <alignment horizontal="justify" vertical="center" wrapText="1"/>
    </xf>
    <xf numFmtId="0" fontId="34" fillId="3" borderId="17" xfId="0" applyFont="1" applyFill="1" applyBorder="1" applyAlignment="1">
      <alignment horizontal="justify" vertical="center" wrapText="1"/>
    </xf>
    <xf numFmtId="0" fontId="34" fillId="3" borderId="18" xfId="0" applyFont="1" applyFill="1" applyBorder="1" applyAlignment="1">
      <alignment horizontal="justify" vertical="center" wrapText="1"/>
    </xf>
    <xf numFmtId="0" fontId="34" fillId="3" borderId="19" xfId="0" applyFont="1" applyFill="1" applyBorder="1" applyAlignment="1">
      <alignment horizontal="justify" vertical="center" wrapText="1"/>
    </xf>
    <xf numFmtId="0" fontId="34" fillId="3" borderId="20" xfId="0" applyFont="1" applyFill="1" applyBorder="1" applyAlignment="1">
      <alignment horizontal="justify" vertical="center" wrapText="1"/>
    </xf>
    <xf numFmtId="0" fontId="34" fillId="3" borderId="21" xfId="0" applyFont="1" applyFill="1" applyBorder="1" applyAlignment="1">
      <alignment horizontal="justify" vertical="center" wrapText="1"/>
    </xf>
    <xf numFmtId="0" fontId="30" fillId="3" borderId="16" xfId="0" applyFont="1" applyFill="1" applyBorder="1" applyAlignment="1">
      <alignment horizontal="justify" vertical="center" wrapText="1"/>
    </xf>
    <xf numFmtId="0" fontId="30" fillId="3" borderId="19" xfId="0" applyFont="1" applyFill="1" applyBorder="1" applyAlignment="1">
      <alignment horizontal="justify" vertical="center" wrapText="1"/>
    </xf>
    <xf numFmtId="10" fontId="30" fillId="3" borderId="16" xfId="0" applyNumberFormat="1" applyFont="1" applyFill="1" applyBorder="1" applyAlignment="1">
      <alignment horizontal="justify" vertical="center" wrapText="1"/>
    </xf>
    <xf numFmtId="10" fontId="30" fillId="3" borderId="17" xfId="0" applyNumberFormat="1" applyFont="1" applyFill="1" applyBorder="1" applyAlignment="1">
      <alignment horizontal="justify" vertical="center" wrapText="1"/>
    </xf>
    <xf numFmtId="10" fontId="30" fillId="3" borderId="18" xfId="0" applyNumberFormat="1" applyFont="1" applyFill="1" applyBorder="1" applyAlignment="1">
      <alignment horizontal="justify" vertical="center" wrapText="1"/>
    </xf>
    <xf numFmtId="10" fontId="30" fillId="3" borderId="19" xfId="0" applyNumberFormat="1" applyFont="1" applyFill="1" applyBorder="1" applyAlignment="1">
      <alignment horizontal="justify" vertical="center" wrapText="1"/>
    </xf>
    <xf numFmtId="10" fontId="30" fillId="3" borderId="20" xfId="0" applyNumberFormat="1" applyFont="1" applyFill="1" applyBorder="1" applyAlignment="1">
      <alignment horizontal="justify" vertical="center" wrapText="1"/>
    </xf>
    <xf numFmtId="10" fontId="30" fillId="3" borderId="21" xfId="0" applyNumberFormat="1" applyFont="1" applyFill="1" applyBorder="1" applyAlignment="1">
      <alignment horizontal="justify" vertical="center" wrapText="1"/>
    </xf>
    <xf numFmtId="10" fontId="30" fillId="3" borderId="57" xfId="0" applyNumberFormat="1" applyFont="1" applyFill="1" applyBorder="1" applyAlignment="1">
      <alignment horizontal="justify" vertical="center" wrapText="1"/>
    </xf>
    <xf numFmtId="10" fontId="30" fillId="3" borderId="67" xfId="0" applyNumberFormat="1" applyFont="1" applyFill="1" applyBorder="1" applyAlignment="1">
      <alignment horizontal="justify" vertical="center" wrapText="1"/>
    </xf>
    <xf numFmtId="0" fontId="30" fillId="3" borderId="69" xfId="0" applyFont="1" applyFill="1" applyBorder="1" applyAlignment="1">
      <alignment horizontal="justify" vertical="center" wrapText="1"/>
    </xf>
    <xf numFmtId="0" fontId="0" fillId="3" borderId="28" xfId="0" applyFill="1" applyBorder="1" applyAlignment="1">
      <alignment horizontal="justify" vertical="center" wrapText="1"/>
    </xf>
    <xf numFmtId="0" fontId="0" fillId="3" borderId="22" xfId="0" applyFill="1" applyBorder="1" applyAlignment="1">
      <alignment horizontal="justify" vertical="center" wrapText="1"/>
    </xf>
    <xf numFmtId="0" fontId="34" fillId="3" borderId="27" xfId="0" applyFont="1" applyFill="1" applyBorder="1" applyAlignment="1">
      <alignment horizontal="justify" vertical="center" wrapText="1"/>
    </xf>
    <xf numFmtId="0" fontId="34" fillId="3" borderId="28" xfId="0" applyFont="1" applyFill="1" applyBorder="1" applyAlignment="1">
      <alignment horizontal="justify" vertical="center" wrapText="1"/>
    </xf>
    <xf numFmtId="0" fontId="34" fillId="3" borderId="22" xfId="0" applyFont="1" applyFill="1" applyBorder="1" applyAlignment="1">
      <alignment horizontal="justify" vertical="center" wrapText="1"/>
    </xf>
    <xf numFmtId="0" fontId="30" fillId="3" borderId="27" xfId="0" applyFont="1" applyFill="1" applyBorder="1" applyAlignment="1">
      <alignment horizontal="justify" vertical="center" wrapText="1"/>
    </xf>
    <xf numFmtId="10" fontId="30" fillId="3" borderId="27" xfId="0" applyNumberFormat="1" applyFont="1" applyFill="1" applyBorder="1" applyAlignment="1">
      <alignment horizontal="justify" vertical="center" wrapText="1"/>
    </xf>
    <xf numFmtId="10" fontId="0" fillId="3" borderId="28" xfId="0" applyNumberFormat="1" applyFill="1" applyBorder="1" applyAlignment="1">
      <alignment horizontal="justify" vertical="center" wrapText="1"/>
    </xf>
    <xf numFmtId="10" fontId="0" fillId="3" borderId="22" xfId="0" applyNumberFormat="1" applyFill="1" applyBorder="1" applyAlignment="1">
      <alignment horizontal="justify" vertical="center" wrapText="1"/>
    </xf>
    <xf numFmtId="10" fontId="0" fillId="3" borderId="70" xfId="0" applyNumberFormat="1" applyFill="1" applyBorder="1" applyAlignment="1">
      <alignment horizontal="justify" vertical="center" wrapText="1"/>
    </xf>
    <xf numFmtId="0" fontId="14" fillId="0" borderId="11" xfId="0" applyFont="1" applyBorder="1" applyAlignment="1">
      <alignment horizontal="justify" vertical="center" wrapText="1"/>
    </xf>
    <xf numFmtId="0" fontId="14" fillId="0" borderId="12" xfId="0" applyFont="1" applyBorder="1" applyAlignment="1">
      <alignment horizontal="justify" vertical="center" wrapText="1"/>
    </xf>
    <xf numFmtId="0" fontId="14" fillId="0" borderId="64" xfId="0" applyFont="1" applyBorder="1" applyAlignment="1">
      <alignment horizontal="justify" vertical="center" wrapText="1"/>
    </xf>
    <xf numFmtId="0" fontId="14" fillId="0" borderId="66" xfId="0" applyFont="1" applyBorder="1" applyAlignment="1">
      <alignment horizontal="justify" vertical="center" wrapText="1"/>
    </xf>
    <xf numFmtId="0" fontId="30" fillId="0" borderId="65" xfId="0" applyFont="1" applyBorder="1" applyAlignment="1">
      <alignment horizontal="justify" vertical="center" wrapText="1"/>
    </xf>
    <xf numFmtId="0" fontId="30" fillId="0" borderId="12" xfId="0" applyFont="1" applyBorder="1" applyAlignment="1">
      <alignment horizontal="justify" vertical="center" wrapText="1"/>
    </xf>
    <xf numFmtId="0" fontId="30" fillId="0" borderId="13" xfId="0" applyFont="1" applyBorder="1" applyAlignment="1">
      <alignment horizontal="justify" vertical="center" wrapText="1"/>
    </xf>
    <xf numFmtId="0" fontId="14" fillId="0" borderId="68" xfId="0" applyFont="1" applyBorder="1" applyAlignment="1">
      <alignment horizontal="justify" vertical="center" wrapText="1"/>
    </xf>
    <xf numFmtId="17" fontId="30" fillId="0" borderId="16" xfId="0" applyNumberFormat="1" applyFont="1" applyBorder="1" applyAlignment="1">
      <alignment horizontal="justify" vertical="center" wrapText="1"/>
    </xf>
    <xf numFmtId="0" fontId="14" fillId="0" borderId="57" xfId="0" applyFont="1" applyBorder="1" applyAlignment="1">
      <alignment horizontal="justify" vertical="center" wrapText="1"/>
    </xf>
    <xf numFmtId="0" fontId="14" fillId="0" borderId="67" xfId="0" applyFont="1" applyBorder="1" applyAlignment="1">
      <alignment horizontal="justify" vertical="center" wrapText="1"/>
    </xf>
    <xf numFmtId="0" fontId="14" fillId="0" borderId="0" xfId="0" applyFont="1" applyBorder="1" applyAlignment="1">
      <alignment horizontal="justify" vertical="center" wrapText="1"/>
    </xf>
    <xf numFmtId="0" fontId="14" fillId="0" borderId="32" xfId="0" applyFont="1" applyBorder="1" applyAlignment="1">
      <alignment horizontal="justify" vertical="center" wrapText="1"/>
    </xf>
    <xf numFmtId="0" fontId="14" fillId="0" borderId="33" xfId="0" applyFont="1" applyBorder="1" applyAlignment="1">
      <alignment horizontal="justify" vertical="center" wrapText="1"/>
    </xf>
    <xf numFmtId="0" fontId="14" fillId="0" borderId="34" xfId="0" applyFont="1" applyBorder="1" applyAlignment="1">
      <alignment horizontal="justify" vertical="center" wrapText="1"/>
    </xf>
    <xf numFmtId="0" fontId="14" fillId="0" borderId="35" xfId="0" applyFont="1" applyBorder="1" applyAlignment="1">
      <alignment horizontal="justify" vertical="center" wrapText="1"/>
    </xf>
    <xf numFmtId="0" fontId="14" fillId="0" borderId="36" xfId="0" applyFont="1" applyBorder="1" applyAlignment="1">
      <alignment horizontal="justify" vertical="center" wrapText="1"/>
    </xf>
    <xf numFmtId="0" fontId="14" fillId="0" borderId="37" xfId="0" applyFont="1" applyBorder="1" applyAlignment="1">
      <alignment horizontal="justify" vertical="center" wrapText="1"/>
    </xf>
    <xf numFmtId="0" fontId="30" fillId="3" borderId="23" xfId="0" applyFont="1" applyFill="1" applyBorder="1" applyAlignment="1">
      <alignment horizontal="justify" vertical="center" wrapText="1"/>
    </xf>
    <xf numFmtId="0" fontId="30" fillId="3" borderId="0" xfId="0" applyFont="1" applyFill="1" applyBorder="1" applyAlignment="1">
      <alignment horizontal="justify" vertical="center" wrapText="1"/>
    </xf>
    <xf numFmtId="0" fontId="30" fillId="3" borderId="24" xfId="0" applyFont="1" applyFill="1" applyBorder="1" applyAlignment="1">
      <alignment horizontal="justify" vertical="center" wrapText="1"/>
    </xf>
    <xf numFmtId="0" fontId="14" fillId="0" borderId="69" xfId="0" applyFont="1" applyBorder="1" applyAlignment="1">
      <alignment horizontal="justify" vertical="center" wrapText="1"/>
    </xf>
    <xf numFmtId="0" fontId="14" fillId="0" borderId="28" xfId="0" applyFont="1" applyBorder="1" applyAlignment="1">
      <alignment horizontal="justify" vertical="center" wrapText="1"/>
    </xf>
    <xf numFmtId="0" fontId="14" fillId="0" borderId="70" xfId="0" applyFont="1" applyBorder="1" applyAlignment="1">
      <alignment horizontal="justify" vertical="center" wrapText="1"/>
    </xf>
    <xf numFmtId="0" fontId="14" fillId="7" borderId="29" xfId="0" applyFont="1" applyFill="1" applyBorder="1" applyAlignment="1">
      <alignment horizontal="justify" vertical="center" wrapText="1"/>
    </xf>
    <xf numFmtId="0" fontId="14" fillId="7" borderId="30" xfId="0" applyFont="1" applyFill="1" applyBorder="1" applyAlignment="1">
      <alignment horizontal="justify" vertical="center" wrapText="1"/>
    </xf>
    <xf numFmtId="0" fontId="34" fillId="0" borderId="16" xfId="0" applyFont="1" applyBorder="1" applyAlignment="1">
      <alignment horizontal="justify" vertical="center" wrapText="1"/>
    </xf>
    <xf numFmtId="0" fontId="34" fillId="0" borderId="17" xfId="0" applyFont="1" applyBorder="1" applyAlignment="1">
      <alignment horizontal="justify" vertical="center" wrapText="1"/>
    </xf>
    <xf numFmtId="0" fontId="34" fillId="0" borderId="18" xfId="0" applyFont="1" applyBorder="1" applyAlignment="1">
      <alignment horizontal="justify" vertical="center" wrapText="1"/>
    </xf>
    <xf numFmtId="0" fontId="34" fillId="0" borderId="19" xfId="0" applyFont="1" applyBorder="1" applyAlignment="1">
      <alignment horizontal="justify" vertical="center" wrapText="1"/>
    </xf>
    <xf numFmtId="0" fontId="34" fillId="0" borderId="20" xfId="0" applyFont="1" applyBorder="1" applyAlignment="1">
      <alignment horizontal="justify" vertical="center" wrapText="1"/>
    </xf>
    <xf numFmtId="0" fontId="34" fillId="0" borderId="21" xfId="0" applyFont="1" applyBorder="1" applyAlignment="1">
      <alignment horizontal="justify" vertical="center" wrapText="1"/>
    </xf>
    <xf numFmtId="0" fontId="30" fillId="0" borderId="57" xfId="0" applyFont="1" applyFill="1" applyBorder="1" applyAlignment="1">
      <alignment horizontal="justify" vertical="center" wrapText="1"/>
    </xf>
    <xf numFmtId="0" fontId="30" fillId="0" borderId="67" xfId="0" applyFont="1" applyFill="1" applyBorder="1" applyAlignment="1">
      <alignment horizontal="justify" vertical="center" wrapText="1"/>
    </xf>
    <xf numFmtId="0" fontId="14" fillId="0" borderId="38" xfId="0" applyFont="1" applyBorder="1" applyAlignment="1">
      <alignment horizontal="justify" vertical="center" wrapText="1"/>
    </xf>
    <xf numFmtId="0" fontId="14" fillId="0" borderId="39" xfId="0" applyFont="1" applyBorder="1" applyAlignment="1">
      <alignment horizontal="justify" vertical="center" wrapText="1"/>
    </xf>
    <xf numFmtId="0" fontId="14" fillId="0" borderId="40" xfId="0" applyFont="1" applyBorder="1" applyAlignment="1">
      <alignment horizontal="justify" vertical="center" wrapText="1"/>
    </xf>
    <xf numFmtId="0" fontId="14" fillId="7" borderId="31" xfId="0" applyFont="1" applyFill="1" applyBorder="1" applyAlignment="1">
      <alignment horizontal="justify" vertical="center" wrapText="1"/>
    </xf>
    <xf numFmtId="0" fontId="14" fillId="7" borderId="26" xfId="0" applyFont="1" applyFill="1" applyBorder="1" applyAlignment="1">
      <alignment horizontal="justify" vertical="center" wrapText="1"/>
    </xf>
    <xf numFmtId="0" fontId="37" fillId="0" borderId="27" xfId="0" applyFont="1" applyBorder="1" applyAlignment="1">
      <alignment horizontal="left"/>
    </xf>
    <xf numFmtId="0" fontId="37" fillId="0" borderId="22" xfId="0" applyFont="1" applyBorder="1" applyAlignment="1">
      <alignment horizontal="left"/>
    </xf>
    <xf numFmtId="0" fontId="14" fillId="0" borderId="16" xfId="0" applyFont="1" applyBorder="1" applyAlignment="1">
      <alignment vertical="center" wrapText="1"/>
    </xf>
    <xf numFmtId="0" fontId="14" fillId="0" borderId="17" xfId="0" applyFont="1" applyBorder="1" applyAlignment="1">
      <alignment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14" fillId="0" borderId="20" xfId="0" applyFont="1" applyBorder="1" applyAlignment="1">
      <alignment vertical="center" wrapText="1"/>
    </xf>
    <xf numFmtId="0" fontId="14" fillId="0" borderId="21" xfId="0" applyFont="1" applyBorder="1" applyAlignment="1">
      <alignment vertical="center" wrapText="1"/>
    </xf>
    <xf numFmtId="0" fontId="14" fillId="7" borderId="28" xfId="0" applyFont="1" applyFill="1" applyBorder="1" applyAlignment="1">
      <alignment horizontal="justify" vertical="center" wrapText="1"/>
    </xf>
    <xf numFmtId="0" fontId="16" fillId="0" borderId="0" xfId="0" applyFont="1" applyBorder="1" applyAlignment="1">
      <alignment horizontal="justify" vertical="center" wrapText="1"/>
    </xf>
    <xf numFmtId="0" fontId="0" fillId="8" borderId="12" xfId="0" applyFill="1" applyBorder="1"/>
    <xf numFmtId="0" fontId="16" fillId="0" borderId="0" xfId="0" applyFont="1" applyAlignment="1">
      <alignment horizontal="justify" vertical="center"/>
    </xf>
    <xf numFmtId="0" fontId="14" fillId="0" borderId="2" xfId="0" applyFont="1" applyBorder="1" applyAlignment="1">
      <alignment horizontal="justify" vertical="center" wrapText="1"/>
    </xf>
    <xf numFmtId="0" fontId="14" fillId="0" borderId="5" xfId="0" applyFont="1" applyBorder="1" applyAlignment="1">
      <alignment horizontal="justify" vertical="center" wrapText="1"/>
    </xf>
    <xf numFmtId="17" fontId="14" fillId="0" borderId="6" xfId="0" applyNumberFormat="1" applyFont="1" applyBorder="1" applyAlignment="1">
      <alignment horizontal="justify" vertical="center" wrapText="1"/>
    </xf>
    <xf numFmtId="0" fontId="14" fillId="0" borderId="6" xfId="0" applyFont="1" applyBorder="1" applyAlignment="1">
      <alignment horizontal="justify" vertical="center" wrapText="1"/>
    </xf>
    <xf numFmtId="0" fontId="16" fillId="0" borderId="1" xfId="0" applyFont="1" applyBorder="1" applyAlignment="1">
      <alignment horizontal="justify" vertical="center" wrapText="1"/>
    </xf>
    <xf numFmtId="0" fontId="16" fillId="10" borderId="6" xfId="0" applyFont="1" applyFill="1" applyBorder="1" applyAlignment="1">
      <alignment horizontal="justify" vertical="center" wrapText="1"/>
    </xf>
    <xf numFmtId="0" fontId="16" fillId="10" borderId="1" xfId="0" applyFont="1" applyFill="1" applyBorder="1" applyAlignment="1">
      <alignment horizontal="justify" vertical="center" wrapText="1"/>
    </xf>
    <xf numFmtId="0" fontId="14" fillId="0" borderId="13" xfId="0" applyFont="1" applyBorder="1" applyAlignment="1">
      <alignment horizontal="justify" vertical="center" wrapText="1"/>
    </xf>
    <xf numFmtId="0" fontId="0" fillId="0" borderId="1" xfId="0" applyBorder="1"/>
    <xf numFmtId="16" fontId="0" fillId="0" borderId="2" xfId="0" applyNumberFormat="1"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4" fillId="0" borderId="1" xfId="0" applyFont="1" applyBorder="1" applyAlignment="1">
      <alignment horizontal="justify" vertical="center" wrapText="1"/>
    </xf>
    <xf numFmtId="0" fontId="17" fillId="0" borderId="45" xfId="0" applyFont="1" applyBorder="1" applyAlignment="1">
      <alignment horizontal="justify" vertical="center" wrapText="1"/>
    </xf>
    <xf numFmtId="0" fontId="17" fillId="0" borderId="42" xfId="0" applyFont="1" applyBorder="1" applyAlignment="1">
      <alignment horizontal="justify" vertical="center" wrapText="1"/>
    </xf>
    <xf numFmtId="0" fontId="16" fillId="10" borderId="14" xfId="0" applyFont="1" applyFill="1" applyBorder="1" applyAlignment="1">
      <alignment horizontal="justify" vertical="center" wrapText="1"/>
    </xf>
    <xf numFmtId="0" fontId="16" fillId="10" borderId="0" xfId="0" applyFont="1" applyFill="1" applyBorder="1" applyAlignment="1">
      <alignment horizontal="justify" vertical="center" wrapText="1"/>
    </xf>
    <xf numFmtId="0" fontId="17" fillId="0" borderId="1" xfId="0" applyFont="1" applyBorder="1"/>
    <xf numFmtId="0" fontId="0" fillId="0" borderId="6" xfId="0" applyBorder="1"/>
    <xf numFmtId="0" fontId="0" fillId="0" borderId="1" xfId="0" applyBorder="1" applyAlignment="1">
      <alignment horizontal="center"/>
    </xf>
    <xf numFmtId="0" fontId="0" fillId="0" borderId="6" xfId="0" applyBorder="1" applyAlignment="1">
      <alignment horizontal="center"/>
    </xf>
    <xf numFmtId="0" fontId="17" fillId="0" borderId="18" xfId="0" applyFont="1" applyBorder="1" applyAlignment="1">
      <alignment horizontal="justify" vertical="center" wrapText="1"/>
    </xf>
    <xf numFmtId="0" fontId="17" fillId="0" borderId="24" xfId="0" applyFont="1" applyBorder="1" applyAlignment="1">
      <alignment horizontal="justify" vertical="center" wrapText="1"/>
    </xf>
    <xf numFmtId="0" fontId="17" fillId="0" borderId="12" xfId="0" applyFont="1" applyBorder="1"/>
    <xf numFmtId="0" fontId="17" fillId="0" borderId="0" xfId="0" applyFont="1" applyBorder="1"/>
    <xf numFmtId="0" fontId="17" fillId="0" borderId="3" xfId="0" applyFont="1" applyBorder="1"/>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1323975</xdr:colOff>
      <xdr:row>11</xdr:row>
      <xdr:rowOff>0</xdr:rowOff>
    </xdr:from>
    <xdr:ext cx="2247900" cy="904875"/>
    <xdr:sp macro="" textlink="">
      <xdr:nvSpPr>
        <xdr:cNvPr id="2" name="Rectangle 1"/>
        <xdr:cNvSpPr/>
      </xdr:nvSpPr>
      <xdr:spPr>
        <a:xfrm>
          <a:off x="1933575" y="3514725"/>
          <a:ext cx="2247900" cy="904875"/>
        </a:xfrm>
        <a:prstGeom prst="rect">
          <a:avLst/>
        </a:prstGeom>
        <a:noFill/>
      </xdr:spPr>
      <xdr:txBody>
        <a:bodyPr wrap="square" lIns="91440" tIns="45720" rIns="91440" bIns="45720">
          <a:noAutofit/>
        </a:bodyPr>
        <a:lstStyle/>
        <a:p>
          <a:pPr algn="ctr"/>
          <a:r>
            <a:rPr lang="en-US"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NIL</a:t>
          </a:r>
        </a:p>
      </xdr:txBody>
    </xdr:sp>
    <xdr:clientData/>
  </xdr:oneCellAnchor>
  <xdr:oneCellAnchor>
    <xdr:from>
      <xdr:col>2</xdr:col>
      <xdr:colOff>0</xdr:colOff>
      <xdr:row>29</xdr:row>
      <xdr:rowOff>0</xdr:rowOff>
    </xdr:from>
    <xdr:ext cx="2247900" cy="904875"/>
    <xdr:sp macro="" textlink="">
      <xdr:nvSpPr>
        <xdr:cNvPr id="3" name="Rectangle 2"/>
        <xdr:cNvSpPr/>
      </xdr:nvSpPr>
      <xdr:spPr>
        <a:xfrm>
          <a:off x="1981200" y="7486650"/>
          <a:ext cx="2247900" cy="904875"/>
        </a:xfrm>
        <a:prstGeom prst="rect">
          <a:avLst/>
        </a:prstGeom>
        <a:noFill/>
      </xdr:spPr>
      <xdr:txBody>
        <a:bodyPr wrap="square" lIns="91440" tIns="45720" rIns="91440" bIns="45720">
          <a:noAutofit/>
        </a:bodyPr>
        <a:lstStyle/>
        <a:p>
          <a:pPr algn="ctr"/>
          <a:r>
            <a:rPr lang="en-US" sz="5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NIL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30"/>
  <sheetViews>
    <sheetView workbookViewId="0">
      <selection activeCell="F23" sqref="F23"/>
    </sheetView>
  </sheetViews>
  <sheetFormatPr defaultRowHeight="15" x14ac:dyDescent="0.25"/>
  <cols>
    <col min="4" max="4" width="17.28515625" customWidth="1"/>
    <col min="5" max="5" width="15.140625" customWidth="1"/>
    <col min="6" max="6" width="15.5703125" customWidth="1"/>
  </cols>
  <sheetData>
    <row r="1" spans="1:17" x14ac:dyDescent="0.25">
      <c r="D1" s="10" t="s">
        <v>328</v>
      </c>
    </row>
    <row r="3" spans="1:17" ht="15.75" x14ac:dyDescent="0.25">
      <c r="A3" s="195">
        <v>1</v>
      </c>
      <c r="B3" s="196" t="s">
        <v>397</v>
      </c>
      <c r="C3" s="196"/>
      <c r="D3" s="196"/>
      <c r="E3" s="196"/>
      <c r="F3" s="196"/>
      <c r="G3" s="196"/>
      <c r="H3" s="196"/>
      <c r="I3" s="196"/>
      <c r="J3" s="196"/>
      <c r="K3" s="196"/>
      <c r="L3" s="196"/>
    </row>
    <row r="4" spans="1:17" ht="15.75" x14ac:dyDescent="0.25">
      <c r="A4" s="195">
        <v>2</v>
      </c>
      <c r="B4" s="196" t="s">
        <v>332</v>
      </c>
      <c r="C4" s="196"/>
      <c r="D4" s="196"/>
      <c r="E4" s="196"/>
      <c r="F4" s="196"/>
      <c r="G4" s="196"/>
      <c r="H4" s="196"/>
      <c r="I4" s="196"/>
      <c r="J4" s="196"/>
      <c r="K4" s="196"/>
      <c r="L4" s="196"/>
    </row>
    <row r="5" spans="1:17" ht="15.75" x14ac:dyDescent="0.25">
      <c r="A5" s="195">
        <v>3</v>
      </c>
      <c r="B5" s="196" t="s">
        <v>331</v>
      </c>
      <c r="J5" s="196"/>
      <c r="K5" s="196"/>
      <c r="L5" s="196"/>
    </row>
    <row r="6" spans="1:17" ht="15.75" x14ac:dyDescent="0.25">
      <c r="A6" s="195">
        <v>4</v>
      </c>
      <c r="B6" s="201" t="s">
        <v>330</v>
      </c>
      <c r="C6" s="201"/>
      <c r="D6" s="201"/>
      <c r="E6" s="201"/>
      <c r="F6" s="201"/>
      <c r="G6" s="201"/>
      <c r="H6" s="201"/>
      <c r="I6" s="201"/>
      <c r="J6" s="196"/>
      <c r="K6" s="196"/>
      <c r="L6" s="196"/>
    </row>
    <row r="7" spans="1:17" ht="15.75" x14ac:dyDescent="0.25">
      <c r="A7" s="195">
        <v>5</v>
      </c>
      <c r="B7" s="196" t="s">
        <v>329</v>
      </c>
      <c r="C7" s="196"/>
      <c r="D7" s="196"/>
      <c r="E7" s="196"/>
      <c r="F7" s="196"/>
      <c r="G7" s="196"/>
      <c r="H7" s="196"/>
      <c r="I7" s="196"/>
      <c r="J7" s="196"/>
      <c r="K7" s="196"/>
      <c r="L7" s="196"/>
    </row>
    <row r="8" spans="1:17" ht="15.75" x14ac:dyDescent="0.25">
      <c r="A8" s="195">
        <v>6</v>
      </c>
      <c r="B8" s="196" t="s">
        <v>399</v>
      </c>
      <c r="C8" s="196"/>
      <c r="D8" s="196"/>
      <c r="E8" s="196"/>
      <c r="F8" s="196"/>
      <c r="G8" s="196"/>
      <c r="H8" s="196"/>
      <c r="I8" s="196"/>
      <c r="J8" s="196"/>
      <c r="K8" s="196"/>
      <c r="L8" s="196"/>
    </row>
    <row r="9" spans="1:17" ht="15.75" x14ac:dyDescent="0.25">
      <c r="A9" s="195">
        <v>7</v>
      </c>
      <c r="B9" s="196" t="s">
        <v>333</v>
      </c>
    </row>
    <row r="10" spans="1:17" x14ac:dyDescent="0.25">
      <c r="A10" s="195"/>
      <c r="C10" s="197" t="s">
        <v>334</v>
      </c>
      <c r="D10" s="198"/>
      <c r="E10" s="199" t="s">
        <v>375</v>
      </c>
      <c r="F10" s="197" t="s">
        <v>396</v>
      </c>
      <c r="G10" s="199"/>
    </row>
    <row r="11" spans="1:17" ht="15.75" x14ac:dyDescent="0.25">
      <c r="A11" s="195"/>
      <c r="B11">
        <v>1</v>
      </c>
      <c r="C11" s="200" t="s">
        <v>335</v>
      </c>
      <c r="D11" s="194"/>
      <c r="E11" s="194" t="s">
        <v>376</v>
      </c>
      <c r="F11" s="200" t="s">
        <v>336</v>
      </c>
      <c r="N11" s="196"/>
      <c r="O11" s="196"/>
      <c r="P11" s="196"/>
      <c r="Q11" s="196"/>
    </row>
    <row r="12" spans="1:17" x14ac:dyDescent="0.25">
      <c r="A12" s="195"/>
      <c r="B12">
        <v>2</v>
      </c>
      <c r="C12" s="200" t="s">
        <v>337</v>
      </c>
      <c r="D12" s="194"/>
      <c r="E12" s="194" t="s">
        <v>377</v>
      </c>
      <c r="F12" s="200" t="s">
        <v>338</v>
      </c>
    </row>
    <row r="13" spans="1:17" x14ac:dyDescent="0.25">
      <c r="A13" s="195"/>
      <c r="B13">
        <v>3</v>
      </c>
      <c r="C13" s="200" t="s">
        <v>339</v>
      </c>
      <c r="D13" s="194"/>
      <c r="E13" s="194" t="s">
        <v>378</v>
      </c>
      <c r="F13" s="200" t="s">
        <v>340</v>
      </c>
    </row>
    <row r="14" spans="1:17" x14ac:dyDescent="0.25">
      <c r="A14" s="195"/>
      <c r="B14">
        <v>4</v>
      </c>
      <c r="C14" s="200" t="s">
        <v>341</v>
      </c>
      <c r="D14" s="194"/>
      <c r="E14" s="194" t="s">
        <v>379</v>
      </c>
      <c r="F14" s="200" t="s">
        <v>342</v>
      </c>
    </row>
    <row r="15" spans="1:17" x14ac:dyDescent="0.25">
      <c r="A15" s="195"/>
      <c r="B15">
        <v>5</v>
      </c>
      <c r="C15" s="200" t="s">
        <v>343</v>
      </c>
      <c r="D15" s="194"/>
      <c r="E15" s="194" t="s">
        <v>380</v>
      </c>
      <c r="F15" s="200" t="s">
        <v>344</v>
      </c>
    </row>
    <row r="16" spans="1:17" x14ac:dyDescent="0.25">
      <c r="A16" s="195"/>
      <c r="B16">
        <v>6</v>
      </c>
      <c r="C16" s="200" t="s">
        <v>345</v>
      </c>
      <c r="D16" s="194"/>
      <c r="E16" s="194" t="s">
        <v>381</v>
      </c>
      <c r="F16" s="200" t="s">
        <v>346</v>
      </c>
    </row>
    <row r="17" spans="1:6" x14ac:dyDescent="0.25">
      <c r="A17" s="195"/>
      <c r="B17">
        <v>7</v>
      </c>
      <c r="C17" s="269" t="s">
        <v>347</v>
      </c>
      <c r="D17" s="270"/>
      <c r="E17" s="194" t="s">
        <v>382</v>
      </c>
      <c r="F17" s="200" t="s">
        <v>348</v>
      </c>
    </row>
    <row r="18" spans="1:6" x14ac:dyDescent="0.25">
      <c r="A18" s="195"/>
      <c r="B18">
        <v>8</v>
      </c>
      <c r="C18" s="200" t="s">
        <v>349</v>
      </c>
      <c r="D18" s="194"/>
      <c r="E18" s="194" t="s">
        <v>383</v>
      </c>
      <c r="F18" s="200" t="s">
        <v>350</v>
      </c>
    </row>
    <row r="19" spans="1:6" x14ac:dyDescent="0.25">
      <c r="A19" s="195"/>
      <c r="B19">
        <v>9</v>
      </c>
      <c r="C19" s="200" t="s">
        <v>351</v>
      </c>
      <c r="D19" s="194"/>
      <c r="E19" s="194" t="s">
        <v>384</v>
      </c>
      <c r="F19" s="200" t="s">
        <v>352</v>
      </c>
    </row>
    <row r="20" spans="1:6" x14ac:dyDescent="0.25">
      <c r="A20" s="195"/>
      <c r="B20">
        <v>10</v>
      </c>
      <c r="C20" s="200" t="s">
        <v>353</v>
      </c>
      <c r="D20" s="194"/>
      <c r="E20" s="194" t="s">
        <v>385</v>
      </c>
      <c r="F20" s="200" t="s">
        <v>354</v>
      </c>
    </row>
    <row r="21" spans="1:6" x14ac:dyDescent="0.25">
      <c r="A21" s="195"/>
      <c r="B21">
        <v>11</v>
      </c>
      <c r="C21" s="200" t="s">
        <v>355</v>
      </c>
      <c r="D21" s="194"/>
      <c r="E21" s="194" t="s">
        <v>386</v>
      </c>
      <c r="F21" s="200" t="s">
        <v>356</v>
      </c>
    </row>
    <row r="22" spans="1:6" x14ac:dyDescent="0.25">
      <c r="A22" s="195"/>
      <c r="B22">
        <v>12</v>
      </c>
      <c r="C22" s="200" t="s">
        <v>357</v>
      </c>
      <c r="D22" s="194"/>
      <c r="E22" s="194" t="s">
        <v>387</v>
      </c>
      <c r="F22" s="200" t="s">
        <v>358</v>
      </c>
    </row>
    <row r="23" spans="1:6" x14ac:dyDescent="0.25">
      <c r="B23">
        <v>13</v>
      </c>
      <c r="C23" s="200" t="s">
        <v>359</v>
      </c>
      <c r="D23" s="194"/>
      <c r="E23" s="194" t="s">
        <v>388</v>
      </c>
      <c r="F23" s="200" t="s">
        <v>360</v>
      </c>
    </row>
    <row r="24" spans="1:6" x14ac:dyDescent="0.25">
      <c r="B24">
        <v>14</v>
      </c>
      <c r="C24" s="200" t="s">
        <v>361</v>
      </c>
      <c r="D24" s="194"/>
      <c r="E24" s="194" t="s">
        <v>389</v>
      </c>
      <c r="F24" s="200" t="s">
        <v>362</v>
      </c>
    </row>
    <row r="25" spans="1:6" x14ac:dyDescent="0.25">
      <c r="B25">
        <v>15</v>
      </c>
      <c r="C25" s="200" t="s">
        <v>363</v>
      </c>
      <c r="D25" s="194"/>
      <c r="E25" s="194" t="s">
        <v>390</v>
      </c>
      <c r="F25" s="200" t="s">
        <v>364</v>
      </c>
    </row>
    <row r="26" spans="1:6" x14ac:dyDescent="0.25">
      <c r="B26">
        <v>16</v>
      </c>
      <c r="C26" s="200" t="s">
        <v>365</v>
      </c>
      <c r="D26" s="194"/>
      <c r="E26" s="194" t="s">
        <v>391</v>
      </c>
      <c r="F26" s="200" t="s">
        <v>366</v>
      </c>
    </row>
    <row r="27" spans="1:6" x14ac:dyDescent="0.25">
      <c r="B27">
        <v>17</v>
      </c>
      <c r="C27" s="200" t="s">
        <v>367</v>
      </c>
      <c r="D27" s="194"/>
      <c r="E27" s="194" t="s">
        <v>392</v>
      </c>
      <c r="F27" s="200" t="s">
        <v>368</v>
      </c>
    </row>
    <row r="28" spans="1:6" x14ac:dyDescent="0.25">
      <c r="B28">
        <v>18</v>
      </c>
      <c r="C28" s="200" t="s">
        <v>369</v>
      </c>
      <c r="D28" s="194"/>
      <c r="E28" s="194" t="s">
        <v>393</v>
      </c>
      <c r="F28" s="200" t="s">
        <v>370</v>
      </c>
    </row>
    <row r="29" spans="1:6" x14ac:dyDescent="0.25">
      <c r="B29">
        <v>19</v>
      </c>
      <c r="C29" s="200" t="s">
        <v>371</v>
      </c>
      <c r="D29" s="194"/>
      <c r="E29" s="194" t="s">
        <v>394</v>
      </c>
      <c r="F29" s="200" t="s">
        <v>372</v>
      </c>
    </row>
    <row r="30" spans="1:6" x14ac:dyDescent="0.25">
      <c r="B30">
        <v>20</v>
      </c>
      <c r="C30" s="200" t="s">
        <v>373</v>
      </c>
      <c r="D30" s="194"/>
      <c r="E30" s="194" t="s">
        <v>395</v>
      </c>
      <c r="F30" s="200" t="s">
        <v>374</v>
      </c>
    </row>
  </sheetData>
  <mergeCells count="1">
    <mergeCell ref="C17:D17"/>
  </mergeCells>
  <pageMargins left="0.7" right="0.7" top="0.75" bottom="0.75" header="0.3" footer="0.3"/>
  <pageSetup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19"/>
  <sheetViews>
    <sheetView tabSelected="1" zoomScaleNormal="100" workbookViewId="0">
      <selection activeCell="F86" sqref="F86"/>
    </sheetView>
  </sheetViews>
  <sheetFormatPr defaultRowHeight="15" x14ac:dyDescent="0.25"/>
  <cols>
    <col min="1" max="1" width="5.7109375" customWidth="1"/>
    <col min="2" max="2" width="42.28515625" customWidth="1"/>
    <col min="3" max="3" width="14.5703125" customWidth="1"/>
    <col min="4" max="4" width="14" customWidth="1"/>
    <col min="5" max="5" width="12.85546875" customWidth="1"/>
  </cols>
  <sheetData>
    <row r="1" spans="1:13" x14ac:dyDescent="0.25">
      <c r="B1" s="19" t="s">
        <v>90</v>
      </c>
      <c r="C1" s="22"/>
      <c r="D1" s="273" t="s">
        <v>420</v>
      </c>
      <c r="E1" s="273"/>
      <c r="F1" s="273"/>
    </row>
    <row r="2" spans="1:13" x14ac:dyDescent="0.25">
      <c r="B2" s="20" t="s">
        <v>411</v>
      </c>
      <c r="C2" s="21"/>
      <c r="D2" s="12" t="s">
        <v>0</v>
      </c>
    </row>
    <row r="3" spans="1:13" ht="30" x14ac:dyDescent="0.25">
      <c r="B3" s="1" t="s">
        <v>1</v>
      </c>
      <c r="C3" s="1" t="s">
        <v>56</v>
      </c>
      <c r="D3" s="18" t="s">
        <v>89</v>
      </c>
      <c r="E3" s="18" t="s">
        <v>237</v>
      </c>
    </row>
    <row r="4" spans="1:13" x14ac:dyDescent="0.25">
      <c r="B4" s="56" t="s">
        <v>2</v>
      </c>
      <c r="C4" s="39"/>
      <c r="D4" s="40"/>
      <c r="E4" s="40"/>
      <c r="I4" s="38"/>
    </row>
    <row r="5" spans="1:13" x14ac:dyDescent="0.25">
      <c r="A5">
        <v>1</v>
      </c>
      <c r="B5" s="2" t="s">
        <v>3</v>
      </c>
      <c r="C5" s="13">
        <v>1</v>
      </c>
      <c r="D5" s="229">
        <v>183.74</v>
      </c>
      <c r="E5" s="37">
        <f>D5*C5</f>
        <v>183.74</v>
      </c>
    </row>
    <row r="6" spans="1:13" x14ac:dyDescent="0.25">
      <c r="A6">
        <v>2</v>
      </c>
      <c r="B6" s="2" t="s">
        <v>4</v>
      </c>
      <c r="C6" s="14">
        <v>1</v>
      </c>
      <c r="D6" s="229">
        <v>1994</v>
      </c>
      <c r="E6" s="37">
        <f t="shared" ref="E6:E8" si="0">D6*C6</f>
        <v>1994</v>
      </c>
      <c r="I6" s="11"/>
    </row>
    <row r="7" spans="1:13" ht="44.25" customHeight="1" x14ac:dyDescent="0.25">
      <c r="A7" s="11">
        <v>3</v>
      </c>
      <c r="B7" s="24" t="s">
        <v>99</v>
      </c>
      <c r="C7" s="14">
        <v>1</v>
      </c>
      <c r="D7" s="229">
        <v>1000</v>
      </c>
      <c r="E7" s="37">
        <f t="shared" si="0"/>
        <v>1000</v>
      </c>
      <c r="I7" s="35"/>
      <c r="J7" s="36"/>
      <c r="K7" s="36"/>
      <c r="L7" s="36"/>
      <c r="M7" s="36"/>
    </row>
    <row r="8" spans="1:13" ht="33" customHeight="1" x14ac:dyDescent="0.25">
      <c r="A8" s="11">
        <v>4</v>
      </c>
      <c r="B8" s="25" t="s">
        <v>5</v>
      </c>
      <c r="C8" s="14">
        <v>1</v>
      </c>
      <c r="D8" s="229">
        <v>0</v>
      </c>
      <c r="E8" s="37">
        <f t="shared" si="0"/>
        <v>0</v>
      </c>
    </row>
    <row r="9" spans="1:13" x14ac:dyDescent="0.25">
      <c r="A9" s="11">
        <v>5</v>
      </c>
      <c r="B9" s="26" t="s">
        <v>6</v>
      </c>
      <c r="C9" s="15"/>
      <c r="D9" s="229">
        <f>SUM(D5:D8)</f>
        <v>3177.74</v>
      </c>
      <c r="E9" s="53">
        <f>SUM(E5:E8)</f>
        <v>3177.74</v>
      </c>
    </row>
    <row r="10" spans="1:13" x14ac:dyDescent="0.25">
      <c r="A10" s="11"/>
      <c r="B10" s="57" t="s">
        <v>7</v>
      </c>
      <c r="C10" s="41"/>
      <c r="D10" s="42"/>
      <c r="E10" s="42"/>
    </row>
    <row r="11" spans="1:13" ht="33" customHeight="1" x14ac:dyDescent="0.25">
      <c r="A11" s="11">
        <v>6</v>
      </c>
      <c r="B11" s="25" t="s">
        <v>66</v>
      </c>
      <c r="C11" s="16">
        <v>0.85</v>
      </c>
      <c r="D11" s="37">
        <v>0</v>
      </c>
      <c r="E11" s="37">
        <f>D11*C11</f>
        <v>0</v>
      </c>
    </row>
    <row r="12" spans="1:13" ht="27" customHeight="1" x14ac:dyDescent="0.25">
      <c r="A12" s="11">
        <v>7</v>
      </c>
      <c r="B12" s="25" t="s">
        <v>8</v>
      </c>
      <c r="C12" s="16">
        <v>0.85</v>
      </c>
      <c r="D12" s="37">
        <v>0</v>
      </c>
      <c r="E12" s="37">
        <f t="shared" ref="E12:E13" si="1">D12*C12</f>
        <v>0</v>
      </c>
    </row>
    <row r="13" spans="1:13" x14ac:dyDescent="0.25">
      <c r="A13" s="11">
        <v>8</v>
      </c>
      <c r="B13" s="27" t="s">
        <v>9</v>
      </c>
      <c r="C13" s="16">
        <v>0.85</v>
      </c>
      <c r="D13" s="37">
        <v>0</v>
      </c>
      <c r="E13" s="37">
        <f t="shared" si="1"/>
        <v>0</v>
      </c>
    </row>
    <row r="14" spans="1:13" x14ac:dyDescent="0.25">
      <c r="A14" s="11">
        <v>9</v>
      </c>
      <c r="B14" s="27" t="s">
        <v>10</v>
      </c>
      <c r="C14" s="16"/>
      <c r="D14" s="53">
        <f>D11+D12+D13</f>
        <v>0</v>
      </c>
      <c r="E14" s="53">
        <f>SUM(E11:E13)</f>
        <v>0</v>
      </c>
    </row>
    <row r="15" spans="1:13" x14ac:dyDescent="0.25">
      <c r="A15" s="11"/>
      <c r="B15" s="57" t="s">
        <v>11</v>
      </c>
      <c r="C15" s="43"/>
      <c r="D15" s="42"/>
      <c r="E15" s="42"/>
    </row>
    <row r="16" spans="1:13" x14ac:dyDescent="0.25">
      <c r="A16" s="11">
        <v>10</v>
      </c>
      <c r="B16" s="27" t="s">
        <v>67</v>
      </c>
      <c r="C16" s="16">
        <v>0.75</v>
      </c>
      <c r="D16" s="37"/>
      <c r="E16" s="37">
        <f>D16*C16</f>
        <v>0</v>
      </c>
    </row>
    <row r="17" spans="1:7" ht="26.25" customHeight="1" x14ac:dyDescent="0.25">
      <c r="A17" s="11">
        <v>11</v>
      </c>
      <c r="B17" s="25" t="s">
        <v>68</v>
      </c>
      <c r="C17" s="16">
        <v>0.5</v>
      </c>
      <c r="D17" s="37"/>
      <c r="E17" s="37">
        <f t="shared" ref="E17:E18" si="2">D17*C17</f>
        <v>0</v>
      </c>
    </row>
    <row r="18" spans="1:7" x14ac:dyDescent="0.25">
      <c r="A18" s="11">
        <v>12</v>
      </c>
      <c r="B18" s="27" t="s">
        <v>12</v>
      </c>
      <c r="C18" s="17">
        <v>0.5</v>
      </c>
      <c r="D18" s="37">
        <v>0</v>
      </c>
      <c r="E18" s="37">
        <f t="shared" si="2"/>
        <v>0</v>
      </c>
    </row>
    <row r="19" spans="1:7" x14ac:dyDescent="0.25">
      <c r="A19" s="11">
        <v>13</v>
      </c>
      <c r="B19" s="27" t="s">
        <v>57</v>
      </c>
      <c r="C19" s="17"/>
      <c r="D19" s="53">
        <f>D16+D17+D18</f>
        <v>0</v>
      </c>
      <c r="E19" s="53">
        <f>SUM(E16:E18)</f>
        <v>0</v>
      </c>
    </row>
    <row r="20" spans="1:7" x14ac:dyDescent="0.25">
      <c r="A20" s="11">
        <v>14</v>
      </c>
      <c r="B20" s="26" t="s">
        <v>58</v>
      </c>
      <c r="C20" s="15"/>
      <c r="D20" s="53">
        <f>D14+D19</f>
        <v>0</v>
      </c>
      <c r="E20" s="53">
        <f>E14+E19</f>
        <v>0</v>
      </c>
    </row>
    <row r="21" spans="1:7" x14ac:dyDescent="0.25">
      <c r="A21" s="11">
        <v>15</v>
      </c>
      <c r="B21" s="26" t="s">
        <v>94</v>
      </c>
      <c r="C21" s="15"/>
      <c r="D21" s="267">
        <f>SUM(D9+D20)</f>
        <v>3177.74</v>
      </c>
      <c r="E21" s="54">
        <f>+SUM(E9+E20)</f>
        <v>3177.74</v>
      </c>
      <c r="G21">
        <f>D21/E85</f>
        <v>1.0906839564417568</v>
      </c>
    </row>
    <row r="22" spans="1:7" x14ac:dyDescent="0.25">
      <c r="A22" s="11"/>
      <c r="B22" s="50" t="s">
        <v>13</v>
      </c>
      <c r="C22" s="44"/>
      <c r="D22" s="45"/>
      <c r="E22" s="46"/>
    </row>
    <row r="23" spans="1:7" x14ac:dyDescent="0.25">
      <c r="A23" s="11"/>
      <c r="B23" s="55" t="s">
        <v>95</v>
      </c>
      <c r="C23" s="47"/>
      <c r="D23" s="48"/>
      <c r="E23" s="49"/>
    </row>
    <row r="24" spans="1:7" ht="41.25" customHeight="1" x14ac:dyDescent="0.25">
      <c r="A24" s="11"/>
      <c r="B24" s="238" t="s">
        <v>14</v>
      </c>
      <c r="C24" s="239"/>
      <c r="D24" s="240"/>
      <c r="E24" s="241"/>
      <c r="F24" s="212"/>
      <c r="G24" s="212"/>
    </row>
    <row r="25" spans="1:7" ht="42" customHeight="1" x14ac:dyDescent="0.25">
      <c r="A25" s="11">
        <v>16</v>
      </c>
      <c r="B25" s="242" t="s">
        <v>15</v>
      </c>
      <c r="C25" s="243">
        <v>0.03</v>
      </c>
      <c r="D25" s="244"/>
      <c r="E25" s="244">
        <f>D25*C25</f>
        <v>0</v>
      </c>
      <c r="F25" s="212"/>
      <c r="G25" s="212"/>
    </row>
    <row r="26" spans="1:7" x14ac:dyDescent="0.25">
      <c r="A26" s="11">
        <v>17</v>
      </c>
      <c r="B26" s="245" t="s">
        <v>16</v>
      </c>
      <c r="C26" s="246">
        <v>0.05</v>
      </c>
      <c r="D26" s="229">
        <v>910.25704769999993</v>
      </c>
      <c r="E26" s="229">
        <v>45.512852385000002</v>
      </c>
      <c r="F26" s="212"/>
      <c r="G26" s="212"/>
    </row>
    <row r="27" spans="1:7" x14ac:dyDescent="0.25">
      <c r="A27" s="11">
        <v>18</v>
      </c>
      <c r="B27" s="247" t="s">
        <v>17</v>
      </c>
      <c r="C27" s="246">
        <v>0.1</v>
      </c>
      <c r="D27" s="229">
        <v>177.36905330000013</v>
      </c>
      <c r="E27" s="229">
        <v>17.736905330000013</v>
      </c>
      <c r="F27" s="212"/>
      <c r="G27" s="212"/>
    </row>
    <row r="28" spans="1:7" ht="32.25" customHeight="1" x14ac:dyDescent="0.25">
      <c r="A28" s="11">
        <v>19</v>
      </c>
      <c r="B28" s="248" t="s">
        <v>69</v>
      </c>
      <c r="C28" s="249">
        <v>0</v>
      </c>
      <c r="D28" s="229">
        <v>1404</v>
      </c>
      <c r="E28" s="229">
        <v>0</v>
      </c>
      <c r="F28" s="212"/>
      <c r="G28" s="212"/>
    </row>
    <row r="29" spans="1:7" x14ac:dyDescent="0.25">
      <c r="A29" s="11"/>
      <c r="B29" s="250" t="s">
        <v>18</v>
      </c>
      <c r="C29" s="251"/>
      <c r="D29" s="229"/>
      <c r="E29" s="229"/>
      <c r="F29" s="212"/>
      <c r="G29" s="212"/>
    </row>
    <row r="30" spans="1:7" ht="35.25" customHeight="1" x14ac:dyDescent="0.25">
      <c r="A30" s="11">
        <v>20</v>
      </c>
      <c r="B30" s="248" t="s">
        <v>19</v>
      </c>
      <c r="C30" s="252">
        <v>0.05</v>
      </c>
      <c r="D30" s="229">
        <v>2446.0768054669998</v>
      </c>
      <c r="E30" s="229">
        <v>122.30384027334999</v>
      </c>
      <c r="F30" s="212"/>
      <c r="G30" s="212"/>
    </row>
    <row r="31" spans="1:7" ht="18.75" customHeight="1" x14ac:dyDescent="0.25">
      <c r="A31" s="11">
        <v>21</v>
      </c>
      <c r="B31" s="253" t="s">
        <v>20</v>
      </c>
      <c r="C31" s="254">
        <v>0.1</v>
      </c>
      <c r="D31" s="229">
        <v>1493.0831495329999</v>
      </c>
      <c r="E31" s="229">
        <v>149.3083149533</v>
      </c>
      <c r="F31" s="212"/>
      <c r="G31" s="212"/>
    </row>
    <row r="32" spans="1:7" ht="46.5" customHeight="1" x14ac:dyDescent="0.25">
      <c r="A32" s="11">
        <v>22</v>
      </c>
      <c r="B32" s="253" t="s">
        <v>21</v>
      </c>
      <c r="C32" s="254">
        <v>0.4</v>
      </c>
      <c r="D32" s="229">
        <v>0</v>
      </c>
      <c r="E32" s="229">
        <f t="shared" ref="E28:E65" si="3">D32*C32</f>
        <v>0</v>
      </c>
      <c r="F32" s="212"/>
      <c r="G32" s="212"/>
    </row>
    <row r="33" spans="1:7" x14ac:dyDescent="0.25">
      <c r="A33" s="11">
        <v>23</v>
      </c>
      <c r="B33" s="253" t="s">
        <v>22</v>
      </c>
      <c r="C33" s="255">
        <v>0.2</v>
      </c>
      <c r="D33" s="229">
        <v>0</v>
      </c>
      <c r="E33" s="229">
        <f t="shared" si="3"/>
        <v>0</v>
      </c>
      <c r="F33" s="212"/>
      <c r="G33" s="212"/>
    </row>
    <row r="34" spans="1:7" ht="51" customHeight="1" x14ac:dyDescent="0.25">
      <c r="A34" s="11">
        <v>24</v>
      </c>
      <c r="B34" s="256" t="s">
        <v>71</v>
      </c>
      <c r="C34" s="255">
        <v>0.25</v>
      </c>
      <c r="D34" s="229"/>
      <c r="E34" s="229">
        <f t="shared" si="3"/>
        <v>0</v>
      </c>
      <c r="F34" s="212"/>
      <c r="G34" s="212"/>
    </row>
    <row r="35" spans="1:7" x14ac:dyDescent="0.25">
      <c r="A35" s="11">
        <v>25</v>
      </c>
      <c r="B35" s="245" t="s">
        <v>23</v>
      </c>
      <c r="C35" s="246">
        <v>1</v>
      </c>
      <c r="D35" s="229">
        <v>0</v>
      </c>
      <c r="E35" s="229">
        <f t="shared" si="3"/>
        <v>0</v>
      </c>
      <c r="F35" s="212"/>
      <c r="G35" s="212"/>
    </row>
    <row r="36" spans="1:7" ht="51" customHeight="1" x14ac:dyDescent="0.25">
      <c r="A36" s="11">
        <v>26</v>
      </c>
      <c r="B36" s="248" t="s">
        <v>70</v>
      </c>
      <c r="C36" s="257">
        <v>0.25</v>
      </c>
      <c r="D36" s="229">
        <v>0</v>
      </c>
      <c r="E36" s="229">
        <f t="shared" si="3"/>
        <v>0</v>
      </c>
      <c r="F36" s="212"/>
      <c r="G36" s="212"/>
    </row>
    <row r="37" spans="1:7" ht="38.25" customHeight="1" x14ac:dyDescent="0.25">
      <c r="A37" s="11">
        <v>27</v>
      </c>
      <c r="B37" s="248" t="s">
        <v>24</v>
      </c>
      <c r="C37" s="258">
        <v>0.05</v>
      </c>
      <c r="D37" s="229">
        <v>0</v>
      </c>
      <c r="E37" s="229">
        <f t="shared" si="3"/>
        <v>0</v>
      </c>
      <c r="F37" s="212"/>
      <c r="G37" s="212"/>
    </row>
    <row r="38" spans="1:7" x14ac:dyDescent="0.25">
      <c r="A38" s="11"/>
      <c r="B38" s="250" t="s">
        <v>25</v>
      </c>
      <c r="C38" s="251"/>
      <c r="D38" s="229"/>
      <c r="E38" s="229"/>
      <c r="F38" s="212"/>
      <c r="G38" s="212"/>
    </row>
    <row r="39" spans="1:7" ht="54" customHeight="1" x14ac:dyDescent="0.25">
      <c r="A39" s="11">
        <v>28</v>
      </c>
      <c r="B39" s="248" t="s">
        <v>72</v>
      </c>
      <c r="C39" s="248">
        <v>0</v>
      </c>
      <c r="D39" s="248">
        <v>0</v>
      </c>
      <c r="E39" s="248">
        <f t="shared" si="3"/>
        <v>0</v>
      </c>
      <c r="F39" s="212"/>
      <c r="G39" s="212"/>
    </row>
    <row r="40" spans="1:7" ht="25.5" x14ac:dyDescent="0.25">
      <c r="A40" s="11">
        <v>29</v>
      </c>
      <c r="B40" s="248" t="s">
        <v>73</v>
      </c>
      <c r="C40" s="252">
        <v>0.15</v>
      </c>
      <c r="D40" s="229">
        <v>0</v>
      </c>
      <c r="E40" s="229">
        <f t="shared" si="3"/>
        <v>0</v>
      </c>
      <c r="F40" s="212"/>
      <c r="G40" s="212"/>
    </row>
    <row r="41" spans="1:7" ht="51" x14ac:dyDescent="0.25">
      <c r="A41" s="11">
        <v>30</v>
      </c>
      <c r="B41" s="248" t="s">
        <v>74</v>
      </c>
      <c r="C41" s="252">
        <v>0.25</v>
      </c>
      <c r="D41" s="229">
        <v>0</v>
      </c>
      <c r="E41" s="229">
        <f t="shared" si="3"/>
        <v>0</v>
      </c>
      <c r="F41" s="212"/>
      <c r="G41" s="212"/>
    </row>
    <row r="42" spans="1:7" ht="25.5" x14ac:dyDescent="0.25">
      <c r="A42" s="11">
        <v>31</v>
      </c>
      <c r="B42" s="248" t="s">
        <v>26</v>
      </c>
      <c r="C42" s="252">
        <v>0.25</v>
      </c>
      <c r="D42" s="229">
        <v>0</v>
      </c>
      <c r="E42" s="229">
        <f t="shared" si="3"/>
        <v>0</v>
      </c>
      <c r="F42" s="212"/>
      <c r="G42" s="212"/>
    </row>
    <row r="43" spans="1:7" x14ac:dyDescent="0.25">
      <c r="A43" s="11">
        <v>32</v>
      </c>
      <c r="B43" s="248" t="s">
        <v>27</v>
      </c>
      <c r="C43" s="252">
        <v>0.5</v>
      </c>
      <c r="D43" s="229">
        <v>0</v>
      </c>
      <c r="E43" s="229">
        <f t="shared" si="3"/>
        <v>0</v>
      </c>
      <c r="F43" s="212"/>
      <c r="G43" s="212"/>
    </row>
    <row r="44" spans="1:7" x14ac:dyDescent="0.25">
      <c r="A44" s="11">
        <v>33</v>
      </c>
      <c r="B44" s="259" t="s">
        <v>28</v>
      </c>
      <c r="C44" s="252">
        <v>1</v>
      </c>
      <c r="D44" s="229">
        <v>5582</v>
      </c>
      <c r="E44" s="229">
        <f t="shared" si="3"/>
        <v>5582</v>
      </c>
      <c r="F44" s="212"/>
      <c r="G44" s="212"/>
    </row>
    <row r="45" spans="1:7" x14ac:dyDescent="0.25">
      <c r="A45" s="11"/>
      <c r="B45" s="250" t="s">
        <v>29</v>
      </c>
      <c r="C45" s="251"/>
      <c r="D45" s="229"/>
      <c r="E45" s="229"/>
      <c r="F45" s="212"/>
      <c r="G45" s="212"/>
    </row>
    <row r="46" spans="1:7" ht="48.75" customHeight="1" x14ac:dyDescent="0.25">
      <c r="A46" s="11">
        <v>34</v>
      </c>
      <c r="B46" s="248" t="s">
        <v>75</v>
      </c>
      <c r="C46" s="257">
        <v>1</v>
      </c>
      <c r="D46" s="229">
        <v>0</v>
      </c>
      <c r="E46" s="229">
        <f t="shared" si="3"/>
        <v>0</v>
      </c>
      <c r="F46" s="212"/>
      <c r="G46" s="212"/>
    </row>
    <row r="47" spans="1:7" ht="73.5" customHeight="1" x14ac:dyDescent="0.25">
      <c r="A47" s="11">
        <v>35</v>
      </c>
      <c r="B47" s="248" t="s">
        <v>76</v>
      </c>
      <c r="C47" s="252">
        <v>1</v>
      </c>
      <c r="D47" s="229">
        <v>0</v>
      </c>
      <c r="E47" s="229">
        <f t="shared" si="3"/>
        <v>0</v>
      </c>
      <c r="F47" s="212"/>
      <c r="G47" s="212"/>
    </row>
    <row r="48" spans="1:7" ht="25.5" x14ac:dyDescent="0.25">
      <c r="A48" s="11">
        <v>36</v>
      </c>
      <c r="B48" s="248" t="s">
        <v>30</v>
      </c>
      <c r="C48" s="252">
        <v>0.2</v>
      </c>
      <c r="D48" s="229">
        <v>0</v>
      </c>
      <c r="E48" s="229">
        <f t="shared" si="3"/>
        <v>0</v>
      </c>
      <c r="F48" s="212"/>
      <c r="G48" s="212"/>
    </row>
    <row r="49" spans="1:7" ht="38.25" x14ac:dyDescent="0.25">
      <c r="A49" s="11">
        <v>37</v>
      </c>
      <c r="B49" s="248" t="s">
        <v>31</v>
      </c>
      <c r="C49" s="252">
        <v>1</v>
      </c>
      <c r="D49" s="229">
        <v>0</v>
      </c>
      <c r="E49" s="229">
        <f t="shared" si="3"/>
        <v>0</v>
      </c>
      <c r="F49" s="212"/>
      <c r="G49" s="212"/>
    </row>
    <row r="50" spans="1:7" ht="38.25" x14ac:dyDescent="0.25">
      <c r="A50" s="11">
        <v>38</v>
      </c>
      <c r="B50" s="248" t="s">
        <v>32</v>
      </c>
      <c r="C50" s="252">
        <v>1</v>
      </c>
      <c r="D50" s="229">
        <v>0</v>
      </c>
      <c r="E50" s="229">
        <f t="shared" si="3"/>
        <v>0</v>
      </c>
      <c r="F50" s="212"/>
      <c r="G50" s="212"/>
    </row>
    <row r="51" spans="1:7" ht="75.75" customHeight="1" x14ac:dyDescent="0.25">
      <c r="A51" s="11">
        <v>39</v>
      </c>
      <c r="B51" s="248" t="s">
        <v>33</v>
      </c>
      <c r="C51" s="252">
        <v>1</v>
      </c>
      <c r="D51" s="229">
        <v>0</v>
      </c>
      <c r="E51" s="229">
        <f t="shared" si="3"/>
        <v>0</v>
      </c>
      <c r="F51" s="212"/>
      <c r="G51" s="212"/>
    </row>
    <row r="52" spans="1:7" ht="38.25" x14ac:dyDescent="0.25">
      <c r="A52" s="11">
        <v>40</v>
      </c>
      <c r="B52" s="248" t="s">
        <v>77</v>
      </c>
      <c r="C52" s="252">
        <v>1</v>
      </c>
      <c r="D52" s="229">
        <v>0</v>
      </c>
      <c r="E52" s="229">
        <f t="shared" si="3"/>
        <v>0</v>
      </c>
      <c r="F52" s="212"/>
      <c r="G52" s="212"/>
    </row>
    <row r="53" spans="1:7" ht="25.5" customHeight="1" x14ac:dyDescent="0.25">
      <c r="A53" s="11">
        <v>41</v>
      </c>
      <c r="B53" s="260" t="s">
        <v>78</v>
      </c>
      <c r="C53" s="261">
        <v>1</v>
      </c>
      <c r="D53" s="229">
        <v>0</v>
      </c>
      <c r="E53" s="229">
        <f t="shared" si="3"/>
        <v>0</v>
      </c>
      <c r="F53" s="212"/>
      <c r="G53" s="212"/>
    </row>
    <row r="54" spans="1:7" ht="48" customHeight="1" x14ac:dyDescent="0.25">
      <c r="A54" s="11"/>
      <c r="B54" s="262" t="s">
        <v>34</v>
      </c>
      <c r="C54" s="249"/>
      <c r="D54" s="229"/>
      <c r="E54" s="229"/>
      <c r="F54" s="212"/>
      <c r="G54" s="212"/>
    </row>
    <row r="55" spans="1:7" x14ac:dyDescent="0.25">
      <c r="A55" s="11">
        <v>42</v>
      </c>
      <c r="B55" s="250" t="s">
        <v>35</v>
      </c>
      <c r="C55" s="258">
        <v>0.05</v>
      </c>
      <c r="D55" s="229">
        <v>0</v>
      </c>
      <c r="E55" s="229">
        <f t="shared" si="3"/>
        <v>0</v>
      </c>
      <c r="F55" s="212"/>
      <c r="G55" s="212"/>
    </row>
    <row r="56" spans="1:7" ht="29.25" customHeight="1" x14ac:dyDescent="0.25">
      <c r="A56" s="11">
        <v>43</v>
      </c>
      <c r="B56" s="248" t="s">
        <v>79</v>
      </c>
      <c r="C56" s="257">
        <v>0.1</v>
      </c>
      <c r="D56" s="229">
        <v>1924.9088999999999</v>
      </c>
      <c r="E56" s="229">
        <f>D56*C56</f>
        <v>192.49089000000001</v>
      </c>
      <c r="F56" s="212"/>
      <c r="G56" s="212"/>
    </row>
    <row r="57" spans="1:7" ht="42.75" customHeight="1" x14ac:dyDescent="0.25">
      <c r="A57" s="11">
        <v>44</v>
      </c>
      <c r="B57" s="248" t="s">
        <v>80</v>
      </c>
      <c r="C57" s="257">
        <v>0.3</v>
      </c>
      <c r="D57" s="229">
        <v>0</v>
      </c>
      <c r="E57" s="229">
        <f t="shared" si="3"/>
        <v>0</v>
      </c>
      <c r="F57" s="212"/>
      <c r="G57" s="212"/>
    </row>
    <row r="58" spans="1:7" ht="17.25" customHeight="1" x14ac:dyDescent="0.25">
      <c r="A58" s="11">
        <v>45</v>
      </c>
      <c r="B58" s="248" t="s">
        <v>36</v>
      </c>
      <c r="C58" s="257">
        <v>0.4</v>
      </c>
      <c r="D58" s="229">
        <v>0</v>
      </c>
      <c r="E58" s="229">
        <f t="shared" si="3"/>
        <v>0</v>
      </c>
      <c r="F58" s="212"/>
      <c r="G58" s="212"/>
    </row>
    <row r="59" spans="1:7" ht="19.5" customHeight="1" x14ac:dyDescent="0.25">
      <c r="A59" s="11">
        <v>46</v>
      </c>
      <c r="B59" s="248" t="s">
        <v>81</v>
      </c>
      <c r="C59" s="257">
        <v>0.4</v>
      </c>
      <c r="D59" s="229">
        <v>0</v>
      </c>
      <c r="E59" s="229">
        <f t="shared" si="3"/>
        <v>0</v>
      </c>
      <c r="F59" s="212"/>
      <c r="G59" s="212"/>
    </row>
    <row r="60" spans="1:7" ht="21.75" customHeight="1" x14ac:dyDescent="0.25">
      <c r="A60" s="11">
        <v>47</v>
      </c>
      <c r="B60" s="248" t="s">
        <v>82</v>
      </c>
      <c r="C60" s="257">
        <v>1</v>
      </c>
      <c r="D60" s="229">
        <v>0</v>
      </c>
      <c r="E60" s="229">
        <f t="shared" si="3"/>
        <v>0</v>
      </c>
      <c r="F60" s="212"/>
      <c r="G60" s="212"/>
    </row>
    <row r="61" spans="1:7" ht="27" customHeight="1" x14ac:dyDescent="0.25">
      <c r="A61" s="11">
        <v>48</v>
      </c>
      <c r="B61" s="248" t="s">
        <v>91</v>
      </c>
      <c r="C61" s="257">
        <v>1</v>
      </c>
      <c r="D61" s="229">
        <v>0</v>
      </c>
      <c r="E61" s="229">
        <f t="shared" si="3"/>
        <v>0</v>
      </c>
      <c r="F61" s="212"/>
      <c r="G61" s="212"/>
    </row>
    <row r="62" spans="1:7" ht="16.5" customHeight="1" x14ac:dyDescent="0.25">
      <c r="A62" s="11">
        <v>49</v>
      </c>
      <c r="B62" s="248" t="s">
        <v>37</v>
      </c>
      <c r="C62" s="257">
        <v>0.05</v>
      </c>
      <c r="D62" s="229">
        <v>1163.5361</v>
      </c>
      <c r="E62" s="229">
        <f t="shared" si="3"/>
        <v>58.176805000000002</v>
      </c>
      <c r="F62" s="212"/>
      <c r="G62" s="212"/>
    </row>
    <row r="63" spans="1:7" x14ac:dyDescent="0.25">
      <c r="A63" s="11">
        <v>50</v>
      </c>
      <c r="B63" s="248" t="s">
        <v>38</v>
      </c>
      <c r="C63" s="257">
        <v>0.05</v>
      </c>
      <c r="D63" s="229">
        <v>0</v>
      </c>
      <c r="E63" s="229">
        <f t="shared" si="3"/>
        <v>0</v>
      </c>
      <c r="F63" s="212"/>
      <c r="G63" s="212"/>
    </row>
    <row r="64" spans="1:7" ht="25.5" x14ac:dyDescent="0.25">
      <c r="A64" s="11">
        <v>51</v>
      </c>
      <c r="B64" s="248" t="s">
        <v>39</v>
      </c>
      <c r="C64" s="258">
        <v>0.5</v>
      </c>
      <c r="D64" s="229"/>
      <c r="E64" s="229">
        <f t="shared" si="3"/>
        <v>0</v>
      </c>
      <c r="F64" s="212"/>
      <c r="G64" s="212"/>
    </row>
    <row r="65" spans="1:7" x14ac:dyDescent="0.25">
      <c r="A65" s="11">
        <v>52</v>
      </c>
      <c r="B65" s="250" t="s">
        <v>83</v>
      </c>
      <c r="C65" s="258">
        <v>1</v>
      </c>
      <c r="D65" s="229">
        <v>0</v>
      </c>
      <c r="E65" s="229">
        <f t="shared" si="3"/>
        <v>0</v>
      </c>
      <c r="F65" s="212"/>
      <c r="G65" s="212"/>
    </row>
    <row r="66" spans="1:7" x14ac:dyDescent="0.25">
      <c r="A66" s="11">
        <v>53</v>
      </c>
      <c r="B66" s="263" t="s">
        <v>40</v>
      </c>
      <c r="C66" s="264"/>
      <c r="D66" s="229">
        <v>15101</v>
      </c>
      <c r="E66" s="229">
        <v>6167.5296079416503</v>
      </c>
      <c r="F66" s="212"/>
      <c r="G66" s="212"/>
    </row>
    <row r="67" spans="1:7" x14ac:dyDescent="0.25">
      <c r="A67" s="11"/>
      <c r="B67" s="28" t="s">
        <v>41</v>
      </c>
      <c r="C67" s="271"/>
      <c r="D67" s="51"/>
      <c r="E67" s="51"/>
    </row>
    <row r="68" spans="1:7" ht="42.75" customHeight="1" x14ac:dyDescent="0.25">
      <c r="A68" s="11"/>
      <c r="B68" s="24" t="s">
        <v>84</v>
      </c>
      <c r="C68" s="272"/>
      <c r="D68" s="51"/>
      <c r="E68" s="51"/>
    </row>
    <row r="69" spans="1:7" x14ac:dyDescent="0.25">
      <c r="A69" s="11">
        <v>54</v>
      </c>
      <c r="B69" s="29" t="s">
        <v>42</v>
      </c>
      <c r="C69" s="4">
        <v>0</v>
      </c>
      <c r="D69" s="37">
        <v>0</v>
      </c>
      <c r="E69" s="37">
        <f>D69*C69</f>
        <v>0</v>
      </c>
    </row>
    <row r="70" spans="1:7" x14ac:dyDescent="0.25">
      <c r="A70" s="11">
        <v>55</v>
      </c>
      <c r="B70" s="29" t="s">
        <v>43</v>
      </c>
      <c r="C70" s="4">
        <v>0.15</v>
      </c>
      <c r="D70" s="37">
        <v>0</v>
      </c>
      <c r="E70" s="37">
        <f t="shared" ref="E70:E76" si="4">D70*C70</f>
        <v>0</v>
      </c>
    </row>
    <row r="71" spans="1:7" x14ac:dyDescent="0.25">
      <c r="A71" s="11">
        <v>56</v>
      </c>
      <c r="B71" s="29" t="s">
        <v>44</v>
      </c>
      <c r="C71" s="4">
        <v>0.25</v>
      </c>
      <c r="D71" s="37">
        <v>0</v>
      </c>
      <c r="E71" s="37">
        <f t="shared" si="4"/>
        <v>0</v>
      </c>
    </row>
    <row r="72" spans="1:7" x14ac:dyDescent="0.25">
      <c r="A72" s="11">
        <v>57</v>
      </c>
      <c r="B72" s="29" t="s">
        <v>45</v>
      </c>
      <c r="C72" s="7">
        <v>0.5</v>
      </c>
      <c r="D72" s="37">
        <v>0</v>
      </c>
      <c r="E72" s="37">
        <f t="shared" si="4"/>
        <v>0</v>
      </c>
    </row>
    <row r="73" spans="1:7" x14ac:dyDescent="0.25">
      <c r="A73" s="11">
        <v>58</v>
      </c>
      <c r="B73" s="29" t="s">
        <v>46</v>
      </c>
      <c r="C73" s="7">
        <v>0.5</v>
      </c>
      <c r="D73" s="37">
        <v>0</v>
      </c>
      <c r="E73" s="37">
        <f t="shared" si="4"/>
        <v>0</v>
      </c>
    </row>
    <row r="74" spans="1:7" x14ac:dyDescent="0.25">
      <c r="A74" s="11">
        <v>59</v>
      </c>
      <c r="B74" s="29" t="s">
        <v>47</v>
      </c>
      <c r="C74" s="7">
        <v>1</v>
      </c>
      <c r="D74" s="229">
        <v>71.452676999999994</v>
      </c>
      <c r="E74" s="229">
        <f t="shared" si="4"/>
        <v>71.452676999999994</v>
      </c>
    </row>
    <row r="75" spans="1:7" x14ac:dyDescent="0.25">
      <c r="A75" s="11">
        <v>60</v>
      </c>
      <c r="B75" s="29" t="s">
        <v>48</v>
      </c>
      <c r="C75" s="4">
        <v>0.5</v>
      </c>
      <c r="D75" s="229">
        <v>0</v>
      </c>
      <c r="E75" s="229">
        <f t="shared" si="4"/>
        <v>0</v>
      </c>
    </row>
    <row r="76" spans="1:7" ht="40.5" customHeight="1" x14ac:dyDescent="0.3">
      <c r="A76" s="11">
        <v>61</v>
      </c>
      <c r="B76" s="24" t="s">
        <v>92</v>
      </c>
      <c r="C76" s="4">
        <v>0.5</v>
      </c>
      <c r="D76" s="265">
        <v>365.38533825000002</v>
      </c>
      <c r="E76" s="229">
        <f t="shared" si="4"/>
        <v>182.69266912500001</v>
      </c>
    </row>
    <row r="77" spans="1:7" ht="42" customHeight="1" x14ac:dyDescent="0.25">
      <c r="A77" s="11">
        <v>62</v>
      </c>
      <c r="B77" s="24" t="s">
        <v>93</v>
      </c>
      <c r="C77" s="4">
        <v>1</v>
      </c>
      <c r="D77" s="266">
        <v>3000</v>
      </c>
      <c r="E77" s="229">
        <f>D77*C77</f>
        <v>3000</v>
      </c>
    </row>
    <row r="78" spans="1:7" ht="42.75" customHeight="1" x14ac:dyDescent="0.25">
      <c r="A78" s="11">
        <v>63</v>
      </c>
      <c r="B78" s="24" t="s">
        <v>49</v>
      </c>
      <c r="C78" s="4">
        <v>0</v>
      </c>
      <c r="D78" s="37">
        <v>0</v>
      </c>
      <c r="E78" s="37">
        <f>D78*C78</f>
        <v>0</v>
      </c>
    </row>
    <row r="79" spans="1:7" ht="44.25" customHeight="1" x14ac:dyDescent="0.25">
      <c r="A79" s="11">
        <v>64</v>
      </c>
      <c r="B79" s="30" t="s">
        <v>50</v>
      </c>
      <c r="C79" s="4">
        <v>0</v>
      </c>
      <c r="D79" s="37">
        <v>0</v>
      </c>
      <c r="E79" s="37">
        <f>D79*C79</f>
        <v>0</v>
      </c>
    </row>
    <row r="80" spans="1:7" x14ac:dyDescent="0.25">
      <c r="A80" s="11">
        <v>65</v>
      </c>
      <c r="B80" s="29" t="s">
        <v>51</v>
      </c>
      <c r="C80" s="4">
        <v>1</v>
      </c>
      <c r="D80" s="37">
        <v>0</v>
      </c>
      <c r="E80" s="37">
        <f>D80*C80</f>
        <v>0</v>
      </c>
    </row>
    <row r="81" spans="1:10" x14ac:dyDescent="0.25">
      <c r="A81" s="11">
        <v>66</v>
      </c>
      <c r="B81" s="29" t="s">
        <v>52</v>
      </c>
      <c r="C81" s="4">
        <v>1</v>
      </c>
      <c r="D81" s="37">
        <v>0</v>
      </c>
      <c r="E81" s="37">
        <f>D81*C81</f>
        <v>0</v>
      </c>
      <c r="J81" t="s">
        <v>88</v>
      </c>
    </row>
    <row r="82" spans="1:10" x14ac:dyDescent="0.25">
      <c r="A82" s="11">
        <v>67</v>
      </c>
      <c r="B82" s="33" t="s">
        <v>53</v>
      </c>
      <c r="C82" s="8"/>
      <c r="D82" s="53">
        <f>SUM(D69:D81)</f>
        <v>3436.8380152499999</v>
      </c>
      <c r="E82" s="53">
        <f>SUM(E69:E81)</f>
        <v>3254.1453461249998</v>
      </c>
    </row>
    <row r="83" spans="1:10" ht="26.25" customHeight="1" x14ac:dyDescent="0.25">
      <c r="A83" s="11">
        <v>68</v>
      </c>
      <c r="B83" s="31" t="s">
        <v>59</v>
      </c>
      <c r="C83" s="5"/>
      <c r="D83" s="42"/>
      <c r="E83" s="37">
        <f>+E66*0.75</f>
        <v>4625.6472059562375</v>
      </c>
    </row>
    <row r="84" spans="1:10" x14ac:dyDescent="0.25">
      <c r="A84" s="11">
        <v>69</v>
      </c>
      <c r="B84" s="34" t="s">
        <v>60</v>
      </c>
      <c r="C84" s="268"/>
      <c r="D84" s="42"/>
      <c r="E84" s="37">
        <v>3254</v>
      </c>
    </row>
    <row r="85" spans="1:10" x14ac:dyDescent="0.25">
      <c r="A85" s="11">
        <v>70</v>
      </c>
      <c r="B85" s="32" t="s">
        <v>54</v>
      </c>
      <c r="C85" s="6"/>
      <c r="D85" s="52"/>
      <c r="E85" s="229">
        <f>+E66-E84</f>
        <v>2913.5296079416503</v>
      </c>
    </row>
    <row r="86" spans="1:10" x14ac:dyDescent="0.25">
      <c r="A86" s="11">
        <v>71</v>
      </c>
      <c r="B86" s="57" t="s">
        <v>86</v>
      </c>
      <c r="C86" s="224"/>
      <c r="D86" s="225"/>
      <c r="E86" s="226">
        <f>+(D21/E85)*100</f>
        <v>109.06839564417568</v>
      </c>
    </row>
    <row r="87" spans="1:10" x14ac:dyDescent="0.25">
      <c r="B87" s="3" t="s">
        <v>96</v>
      </c>
    </row>
    <row r="88" spans="1:10" x14ac:dyDescent="0.25">
      <c r="A88" s="58">
        <v>1</v>
      </c>
      <c r="B88" s="59" t="s">
        <v>97</v>
      </c>
    </row>
    <row r="89" spans="1:10" x14ac:dyDescent="0.25">
      <c r="B89" s="23" t="s">
        <v>98</v>
      </c>
    </row>
    <row r="91" spans="1:10" x14ac:dyDescent="0.25">
      <c r="A91" s="268" t="s">
        <v>102</v>
      </c>
      <c r="B91" s="268" t="s">
        <v>100</v>
      </c>
      <c r="C91" s="268" t="s">
        <v>101</v>
      </c>
    </row>
    <row r="92" spans="1:10" x14ac:dyDescent="0.25">
      <c r="A92" s="268">
        <v>1</v>
      </c>
      <c r="B92" s="268" t="s">
        <v>400</v>
      </c>
      <c r="C92" s="37">
        <f>D7</f>
        <v>1000</v>
      </c>
    </row>
    <row r="93" spans="1:10" x14ac:dyDescent="0.25">
      <c r="A93" s="268">
        <v>2</v>
      </c>
      <c r="B93" s="268"/>
      <c r="C93" s="268"/>
    </row>
    <row r="94" spans="1:10" x14ac:dyDescent="0.25">
      <c r="A94" s="268">
        <v>3</v>
      </c>
      <c r="B94" s="268"/>
      <c r="C94" s="268"/>
    </row>
    <row r="95" spans="1:10" x14ac:dyDescent="0.25">
      <c r="A95" s="268">
        <v>4</v>
      </c>
      <c r="B95" s="268"/>
      <c r="C95" s="268"/>
      <c r="D95" t="s">
        <v>104</v>
      </c>
    </row>
    <row r="96" spans="1:10" x14ac:dyDescent="0.25">
      <c r="B96" t="s">
        <v>103</v>
      </c>
      <c r="C96" s="268"/>
    </row>
    <row r="98" spans="1:3" x14ac:dyDescent="0.25">
      <c r="A98" s="10">
        <v>2</v>
      </c>
      <c r="B98" s="59" t="s">
        <v>113</v>
      </c>
    </row>
    <row r="99" spans="1:3" x14ac:dyDescent="0.25">
      <c r="B99" s="23" t="s">
        <v>117</v>
      </c>
    </row>
    <row r="100" spans="1:3" x14ac:dyDescent="0.25">
      <c r="A100" t="s">
        <v>105</v>
      </c>
      <c r="B100" s="10" t="s">
        <v>116</v>
      </c>
      <c r="C100" s="10" t="s">
        <v>101</v>
      </c>
    </row>
    <row r="101" spans="1:3" x14ac:dyDescent="0.25">
      <c r="A101">
        <v>2.1</v>
      </c>
      <c r="B101" t="s">
        <v>114</v>
      </c>
    </row>
    <row r="102" spans="1:3" x14ac:dyDescent="0.25">
      <c r="A102" s="9" t="s">
        <v>106</v>
      </c>
      <c r="B102" s="9" t="s">
        <v>401</v>
      </c>
      <c r="C102" s="9"/>
    </row>
    <row r="103" spans="1:3" x14ac:dyDescent="0.25">
      <c r="A103" s="9" t="s">
        <v>107</v>
      </c>
      <c r="B103" s="9"/>
      <c r="C103" s="9"/>
    </row>
    <row r="104" spans="1:3" x14ac:dyDescent="0.25">
      <c r="A104" s="9" t="s">
        <v>108</v>
      </c>
      <c r="B104" s="9"/>
      <c r="C104" s="9"/>
    </row>
    <row r="105" spans="1:3" x14ac:dyDescent="0.25">
      <c r="A105" s="9" t="s">
        <v>109</v>
      </c>
      <c r="B105" s="9"/>
      <c r="C105" s="9"/>
    </row>
    <row r="106" spans="1:3" x14ac:dyDescent="0.25">
      <c r="B106" t="s">
        <v>110</v>
      </c>
      <c r="C106" s="9"/>
    </row>
    <row r="107" spans="1:3" x14ac:dyDescent="0.25">
      <c r="A107">
        <v>2.2000000000000002</v>
      </c>
      <c r="B107" t="s">
        <v>111</v>
      </c>
    </row>
    <row r="108" spans="1:3" x14ac:dyDescent="0.25">
      <c r="A108" s="9" t="s">
        <v>106</v>
      </c>
      <c r="B108" s="9" t="s">
        <v>401</v>
      </c>
      <c r="C108" s="9"/>
    </row>
    <row r="109" spans="1:3" x14ac:dyDescent="0.25">
      <c r="A109" s="9" t="s">
        <v>107</v>
      </c>
      <c r="B109" s="9"/>
      <c r="C109" s="9"/>
    </row>
    <row r="110" spans="1:3" x14ac:dyDescent="0.25">
      <c r="A110" s="9" t="s">
        <v>108</v>
      </c>
      <c r="B110" s="9"/>
      <c r="C110" s="9"/>
    </row>
    <row r="111" spans="1:3" x14ac:dyDescent="0.25">
      <c r="A111" s="9" t="s">
        <v>109</v>
      </c>
      <c r="B111" s="9"/>
      <c r="C111" s="9"/>
    </row>
    <row r="112" spans="1:3" x14ac:dyDescent="0.25">
      <c r="B112" t="s">
        <v>110</v>
      </c>
      <c r="C112" s="9"/>
    </row>
    <row r="113" spans="1:3" x14ac:dyDescent="0.25">
      <c r="A113">
        <v>2.2999999999999998</v>
      </c>
      <c r="B113" t="s">
        <v>112</v>
      </c>
    </row>
    <row r="114" spans="1:3" x14ac:dyDescent="0.25">
      <c r="A114" s="9" t="s">
        <v>106</v>
      </c>
      <c r="B114" s="9"/>
      <c r="C114" s="9"/>
    </row>
    <row r="115" spans="1:3" x14ac:dyDescent="0.25">
      <c r="A115" s="9" t="s">
        <v>107</v>
      </c>
      <c r="B115" s="9"/>
      <c r="C115" s="9"/>
    </row>
    <row r="116" spans="1:3" x14ac:dyDescent="0.25">
      <c r="A116" s="9" t="s">
        <v>108</v>
      </c>
      <c r="B116" s="9"/>
      <c r="C116" s="9"/>
    </row>
    <row r="117" spans="1:3" x14ac:dyDescent="0.25">
      <c r="A117" s="9" t="s">
        <v>109</v>
      </c>
      <c r="B117" s="9"/>
      <c r="C117" s="9"/>
    </row>
    <row r="118" spans="1:3" x14ac:dyDescent="0.25">
      <c r="B118" t="s">
        <v>110</v>
      </c>
      <c r="C118" s="9"/>
    </row>
    <row r="119" spans="1:3" x14ac:dyDescent="0.25">
      <c r="B119" t="s">
        <v>115</v>
      </c>
      <c r="C119" s="9"/>
    </row>
  </sheetData>
  <mergeCells count="2">
    <mergeCell ref="C67:C68"/>
    <mergeCell ref="D1:F1"/>
  </mergeCells>
  <pageMargins left="0.7" right="0.7" top="0.75" bottom="0.75" header="0.3" footer="0.3"/>
  <pageSetup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47"/>
  <sheetViews>
    <sheetView topLeftCell="A22" zoomScaleNormal="100" workbookViewId="0">
      <selection activeCell="B17" sqref="B17:D17"/>
    </sheetView>
  </sheetViews>
  <sheetFormatPr defaultRowHeight="15" x14ac:dyDescent="0.25"/>
  <cols>
    <col min="1" max="1" width="44.42578125" customWidth="1"/>
    <col min="2" max="2" width="14" customWidth="1"/>
    <col min="3" max="3" width="15.140625" customWidth="1"/>
    <col min="4" max="4" width="16.42578125" customWidth="1"/>
  </cols>
  <sheetData>
    <row r="1" spans="1:4" x14ac:dyDescent="0.25">
      <c r="A1" s="114" t="s">
        <v>85</v>
      </c>
      <c r="B1" s="115" t="str">
        <f>+LCR!D1</f>
        <v>Report for the month of:-Dec, 2021</v>
      </c>
      <c r="C1" s="116"/>
    </row>
    <row r="2" spans="1:4" x14ac:dyDescent="0.25">
      <c r="A2" s="114" t="str">
        <f>+LCR!B2</f>
        <v>Bank:State Bank of India,  Muscat</v>
      </c>
      <c r="B2" s="115"/>
      <c r="C2" s="116" t="s">
        <v>0</v>
      </c>
    </row>
    <row r="3" spans="1:4" ht="30" x14ac:dyDescent="0.25">
      <c r="A3" s="117" t="s">
        <v>61</v>
      </c>
      <c r="B3" s="62" t="s">
        <v>269</v>
      </c>
      <c r="C3" s="62" t="s">
        <v>89</v>
      </c>
      <c r="D3" s="62" t="s">
        <v>237</v>
      </c>
    </row>
    <row r="4" spans="1:4" ht="15.75" thickBot="1" x14ac:dyDescent="0.3">
      <c r="A4" s="118" t="s">
        <v>62</v>
      </c>
      <c r="B4" s="126">
        <v>1</v>
      </c>
      <c r="C4" s="237">
        <v>23118</v>
      </c>
      <c r="D4" s="225">
        <f>B4*C4</f>
        <v>23118</v>
      </c>
    </row>
    <row r="5" spans="1:4" ht="26.25" thickBot="1" x14ac:dyDescent="0.3">
      <c r="A5" s="119" t="s">
        <v>317</v>
      </c>
      <c r="B5" s="126">
        <v>1</v>
      </c>
      <c r="C5" s="125">
        <v>316</v>
      </c>
      <c r="D5" s="167">
        <f t="shared" ref="D5:D15" si="0">B5*C5</f>
        <v>316</v>
      </c>
    </row>
    <row r="6" spans="1:4" ht="26.25" thickBot="1" x14ac:dyDescent="0.3">
      <c r="A6" s="119" t="s">
        <v>238</v>
      </c>
      <c r="B6" s="126">
        <v>1</v>
      </c>
      <c r="C6" s="125">
        <v>0</v>
      </c>
      <c r="D6" s="167">
        <f t="shared" si="0"/>
        <v>0</v>
      </c>
    </row>
    <row r="7" spans="1:4" ht="26.25" thickBot="1" x14ac:dyDescent="0.3">
      <c r="A7" s="120" t="s">
        <v>316</v>
      </c>
      <c r="B7" s="126">
        <v>1</v>
      </c>
      <c r="C7" s="125">
        <v>0</v>
      </c>
      <c r="D7" s="167">
        <f t="shared" si="0"/>
        <v>0</v>
      </c>
    </row>
    <row r="8" spans="1:4" ht="51.75" thickBot="1" x14ac:dyDescent="0.3">
      <c r="A8" s="120" t="s">
        <v>239</v>
      </c>
      <c r="B8" s="126">
        <v>0.95</v>
      </c>
      <c r="C8" s="214">
        <v>910.25704769999993</v>
      </c>
      <c r="D8" s="37">
        <f>B8*C8</f>
        <v>864.74419531499984</v>
      </c>
    </row>
    <row r="9" spans="1:4" ht="51.75" thickBot="1" x14ac:dyDescent="0.3">
      <c r="A9" s="120" t="s">
        <v>240</v>
      </c>
      <c r="B9" s="126">
        <v>0.9</v>
      </c>
      <c r="C9" s="214">
        <v>177.36905330000013</v>
      </c>
      <c r="D9" s="37">
        <f t="shared" si="0"/>
        <v>159.63214797000012</v>
      </c>
    </row>
    <row r="10" spans="1:4" ht="66.75" thickBot="1" x14ac:dyDescent="0.3">
      <c r="A10" s="120" t="s">
        <v>318</v>
      </c>
      <c r="B10" s="126">
        <v>0.5</v>
      </c>
      <c r="C10" s="215">
        <v>1235</v>
      </c>
      <c r="D10" s="37">
        <f>B10*C10</f>
        <v>617.5</v>
      </c>
    </row>
    <row r="11" spans="1:4" ht="15.75" thickBot="1" x14ac:dyDescent="0.3">
      <c r="A11" s="120" t="s">
        <v>276</v>
      </c>
      <c r="B11" s="126">
        <v>0.5</v>
      </c>
      <c r="C11" s="125">
        <v>0</v>
      </c>
      <c r="D11" s="186">
        <f>B11*C11</f>
        <v>0</v>
      </c>
    </row>
    <row r="12" spans="1:4" ht="64.5" customHeight="1" thickBot="1" x14ac:dyDescent="0.3">
      <c r="A12" s="120" t="s">
        <v>241</v>
      </c>
      <c r="B12" s="126">
        <v>0.5</v>
      </c>
      <c r="C12" s="125">
        <v>0</v>
      </c>
      <c r="D12" s="167">
        <f t="shared" si="0"/>
        <v>0</v>
      </c>
    </row>
    <row r="13" spans="1:4" ht="64.5" customHeight="1" thickBot="1" x14ac:dyDescent="0.3">
      <c r="A13" s="120" t="s">
        <v>242</v>
      </c>
      <c r="B13" s="126">
        <v>0</v>
      </c>
      <c r="C13" s="125">
        <v>0</v>
      </c>
      <c r="D13" s="167">
        <f t="shared" si="0"/>
        <v>0</v>
      </c>
    </row>
    <row r="14" spans="1:4" ht="39" thickBot="1" x14ac:dyDescent="0.3">
      <c r="A14" s="120" t="s">
        <v>319</v>
      </c>
      <c r="B14" s="126">
        <v>0</v>
      </c>
      <c r="C14" s="125">
        <v>0</v>
      </c>
      <c r="D14" s="167">
        <f t="shared" si="0"/>
        <v>0</v>
      </c>
    </row>
    <row r="15" spans="1:4" ht="36" customHeight="1" thickBot="1" x14ac:dyDescent="0.3">
      <c r="A15" s="120" t="s">
        <v>320</v>
      </c>
      <c r="B15" s="191">
        <v>0</v>
      </c>
      <c r="C15" s="125">
        <v>0</v>
      </c>
      <c r="D15" s="186">
        <f t="shared" si="0"/>
        <v>0</v>
      </c>
    </row>
    <row r="16" spans="1:4" s="212" customFormat="1" ht="15.75" thickBot="1" x14ac:dyDescent="0.3">
      <c r="A16" s="231" t="s">
        <v>243</v>
      </c>
      <c r="B16" s="228"/>
      <c r="C16" s="229">
        <v>26495.25</v>
      </c>
      <c r="D16" s="229">
        <f>SUM(D4:D15)</f>
        <v>25075.876343285003</v>
      </c>
    </row>
    <row r="17" spans="1:4" ht="15.75" thickBot="1" x14ac:dyDescent="0.3">
      <c r="A17" s="121" t="s">
        <v>63</v>
      </c>
      <c r="B17" s="274"/>
      <c r="C17" s="275"/>
      <c r="D17" s="276"/>
    </row>
    <row r="18" spans="1:4" ht="15.75" thickBot="1" x14ac:dyDescent="0.3">
      <c r="A18" s="118" t="s">
        <v>244</v>
      </c>
      <c r="B18" s="126">
        <v>0</v>
      </c>
      <c r="C18" s="214">
        <v>183</v>
      </c>
      <c r="D18" s="113">
        <f>B18*C18</f>
        <v>0</v>
      </c>
    </row>
    <row r="19" spans="1:4" ht="26.25" thickBot="1" x14ac:dyDescent="0.3">
      <c r="A19" s="119" t="s">
        <v>245</v>
      </c>
      <c r="B19" s="126">
        <v>0</v>
      </c>
      <c r="C19" s="125">
        <v>0</v>
      </c>
      <c r="D19" s="167">
        <f t="shared" ref="D19:D38" si="1">B19*C19</f>
        <v>0</v>
      </c>
    </row>
    <row r="20" spans="1:4" ht="39" thickBot="1" x14ac:dyDescent="0.3">
      <c r="A20" s="119" t="s">
        <v>246</v>
      </c>
      <c r="B20" s="126">
        <v>0</v>
      </c>
      <c r="C20" s="125">
        <v>0</v>
      </c>
      <c r="D20" s="167">
        <f t="shared" si="1"/>
        <v>0</v>
      </c>
    </row>
    <row r="21" spans="1:4" ht="26.25" thickBot="1" x14ac:dyDescent="0.3">
      <c r="A21" s="119" t="s">
        <v>247</v>
      </c>
      <c r="B21" s="126">
        <v>0.05</v>
      </c>
      <c r="C21" s="214">
        <v>1000</v>
      </c>
      <c r="D21" s="37">
        <v>50</v>
      </c>
    </row>
    <row r="22" spans="1:4" ht="77.25" thickBot="1" x14ac:dyDescent="0.3">
      <c r="A22" s="119" t="s">
        <v>321</v>
      </c>
      <c r="B22" s="126">
        <v>0.1</v>
      </c>
      <c r="C22" s="125">
        <v>0</v>
      </c>
      <c r="D22" s="167">
        <f t="shared" si="1"/>
        <v>0</v>
      </c>
    </row>
    <row r="23" spans="1:4" ht="36.75" thickBot="1" x14ac:dyDescent="0.3">
      <c r="A23" s="122" t="s">
        <v>248</v>
      </c>
      <c r="B23" s="126">
        <v>0.15</v>
      </c>
      <c r="C23" s="210">
        <v>0</v>
      </c>
      <c r="D23" s="167">
        <f t="shared" si="1"/>
        <v>0</v>
      </c>
    </row>
    <row r="24" spans="1:4" ht="15.75" thickBot="1" x14ac:dyDescent="0.3">
      <c r="A24" s="119" t="s">
        <v>249</v>
      </c>
      <c r="B24" s="126">
        <v>0.15</v>
      </c>
      <c r="C24" s="125">
        <v>0</v>
      </c>
      <c r="D24" s="167">
        <f t="shared" si="1"/>
        <v>0</v>
      </c>
    </row>
    <row r="25" spans="1:4" ht="15.75" thickBot="1" x14ac:dyDescent="0.3">
      <c r="A25" s="119" t="s">
        <v>250</v>
      </c>
      <c r="B25" s="126">
        <v>0.5</v>
      </c>
      <c r="C25" s="125">
        <v>0</v>
      </c>
      <c r="D25" s="167">
        <f t="shared" si="1"/>
        <v>0</v>
      </c>
    </row>
    <row r="26" spans="1:4" ht="26.25" thickBot="1" x14ac:dyDescent="0.3">
      <c r="A26" s="119" t="s">
        <v>251</v>
      </c>
      <c r="B26" s="126">
        <v>0.5</v>
      </c>
      <c r="C26" s="125">
        <v>0</v>
      </c>
      <c r="D26" s="167">
        <f t="shared" si="1"/>
        <v>0</v>
      </c>
    </row>
    <row r="27" spans="1:4" ht="39" thickBot="1" x14ac:dyDescent="0.3">
      <c r="A27" s="119" t="s">
        <v>252</v>
      </c>
      <c r="B27" s="126">
        <v>0.5</v>
      </c>
      <c r="C27" s="125">
        <v>11697</v>
      </c>
      <c r="D27" s="167">
        <f t="shared" si="1"/>
        <v>5848.5</v>
      </c>
    </row>
    <row r="28" spans="1:4" ht="26.25" thickBot="1" x14ac:dyDescent="0.3">
      <c r="A28" s="119" t="s">
        <v>253</v>
      </c>
      <c r="B28" s="126">
        <v>0.5</v>
      </c>
      <c r="C28" s="125">
        <v>0</v>
      </c>
      <c r="D28" s="167">
        <f t="shared" si="1"/>
        <v>0</v>
      </c>
    </row>
    <row r="29" spans="1:4" ht="64.5" thickBot="1" x14ac:dyDescent="0.3">
      <c r="A29" s="233" t="s">
        <v>322</v>
      </c>
      <c r="B29" s="234">
        <v>0.5</v>
      </c>
      <c r="C29" s="235">
        <v>0</v>
      </c>
      <c r="D29" s="236">
        <f t="shared" si="1"/>
        <v>0</v>
      </c>
    </row>
    <row r="30" spans="1:4" ht="51.75" thickBot="1" x14ac:dyDescent="0.3">
      <c r="A30" s="119" t="s">
        <v>323</v>
      </c>
      <c r="B30" s="126">
        <v>0.65</v>
      </c>
      <c r="C30" s="125">
        <v>0</v>
      </c>
      <c r="D30" s="167">
        <f t="shared" si="1"/>
        <v>0</v>
      </c>
    </row>
    <row r="31" spans="1:4" ht="64.5" thickBot="1" x14ac:dyDescent="0.3">
      <c r="A31" s="119" t="s">
        <v>254</v>
      </c>
      <c r="B31" s="126">
        <v>0.65</v>
      </c>
      <c r="C31" s="125">
        <v>0</v>
      </c>
      <c r="D31" s="167">
        <f t="shared" si="1"/>
        <v>0</v>
      </c>
    </row>
    <row r="32" spans="1:4" ht="51.75" thickBot="1" x14ac:dyDescent="0.3">
      <c r="A32" s="119" t="s">
        <v>255</v>
      </c>
      <c r="B32" s="126">
        <v>0.85</v>
      </c>
      <c r="C32" s="125">
        <v>0</v>
      </c>
      <c r="D32" s="167">
        <f t="shared" si="1"/>
        <v>0</v>
      </c>
    </row>
    <row r="33" spans="1:4" ht="51.75" thickBot="1" x14ac:dyDescent="0.3">
      <c r="A33" s="119" t="s">
        <v>256</v>
      </c>
      <c r="B33" s="126">
        <v>0.85</v>
      </c>
      <c r="C33" s="125">
        <v>0</v>
      </c>
      <c r="D33" s="167">
        <f t="shared" si="1"/>
        <v>0</v>
      </c>
    </row>
    <row r="34" spans="1:4" ht="51.75" thickBot="1" x14ac:dyDescent="0.3">
      <c r="A34" s="119" t="s">
        <v>257</v>
      </c>
      <c r="B34" s="126">
        <v>0.85</v>
      </c>
      <c r="C34" s="125">
        <v>0</v>
      </c>
      <c r="D34" s="167">
        <f t="shared" si="1"/>
        <v>0</v>
      </c>
    </row>
    <row r="35" spans="1:4" ht="15.75" thickBot="1" x14ac:dyDescent="0.3">
      <c r="A35" s="119" t="s">
        <v>258</v>
      </c>
      <c r="B35" s="126">
        <v>0.85</v>
      </c>
      <c r="C35" s="125">
        <v>0</v>
      </c>
      <c r="D35" s="167">
        <f t="shared" si="1"/>
        <v>0</v>
      </c>
    </row>
    <row r="36" spans="1:4" ht="26.25" thickBot="1" x14ac:dyDescent="0.3">
      <c r="A36" s="119" t="s">
        <v>259</v>
      </c>
      <c r="B36" s="126">
        <v>1</v>
      </c>
      <c r="C36" s="125">
        <v>0</v>
      </c>
      <c r="D36" s="167">
        <f t="shared" si="1"/>
        <v>0</v>
      </c>
    </row>
    <row r="37" spans="1:4" ht="39" thickBot="1" x14ac:dyDescent="0.3">
      <c r="A37" s="119" t="s">
        <v>260</v>
      </c>
      <c r="B37" s="126">
        <v>1</v>
      </c>
      <c r="C37" s="125">
        <v>0</v>
      </c>
      <c r="D37" s="167">
        <f t="shared" si="1"/>
        <v>0</v>
      </c>
    </row>
    <row r="38" spans="1:4" ht="15.75" thickBot="1" x14ac:dyDescent="0.3">
      <c r="A38" s="119" t="s">
        <v>261</v>
      </c>
      <c r="B38" s="126">
        <v>1</v>
      </c>
      <c r="C38" s="125">
        <v>0</v>
      </c>
      <c r="D38" s="167">
        <f t="shared" si="1"/>
        <v>0</v>
      </c>
    </row>
    <row r="39" spans="1:4" ht="90" thickBot="1" x14ac:dyDescent="0.3">
      <c r="A39" s="119" t="s">
        <v>262</v>
      </c>
      <c r="B39" s="126">
        <v>1</v>
      </c>
      <c r="C39" s="214">
        <v>1463.48</v>
      </c>
      <c r="D39" s="37">
        <v>1463</v>
      </c>
    </row>
    <row r="40" spans="1:4" s="212" customFormat="1" ht="15.75" thickBot="1" x14ac:dyDescent="0.3">
      <c r="A40" s="230" t="s">
        <v>263</v>
      </c>
      <c r="B40" s="228"/>
      <c r="C40" s="229">
        <f>+C39+C27+C21+C18</f>
        <v>14343.48</v>
      </c>
      <c r="D40" s="229">
        <f>+D39+D27+D21+D18</f>
        <v>7361.5</v>
      </c>
    </row>
    <row r="41" spans="1:4" ht="15.75" thickBot="1" x14ac:dyDescent="0.3">
      <c r="A41" s="123" t="s">
        <v>64</v>
      </c>
      <c r="B41" s="274"/>
      <c r="C41" s="275"/>
      <c r="D41" s="276"/>
    </row>
    <row r="42" spans="1:4" ht="26.25" thickBot="1" x14ac:dyDescent="0.3">
      <c r="A42" s="119" t="s">
        <v>264</v>
      </c>
      <c r="B42" s="7">
        <v>0.05</v>
      </c>
      <c r="C42" s="37">
        <v>1924.9088999999999</v>
      </c>
      <c r="D42" s="37">
        <f>B42*C42</f>
        <v>96.245445000000004</v>
      </c>
    </row>
    <row r="43" spans="1:4" ht="54" thickBot="1" x14ac:dyDescent="0.3">
      <c r="A43" s="119" t="s">
        <v>265</v>
      </c>
      <c r="B43" s="7">
        <v>0.05</v>
      </c>
      <c r="C43" s="37">
        <v>1163.5361</v>
      </c>
      <c r="D43" s="37">
        <f>B43*C43</f>
        <v>58.176805000000002</v>
      </c>
    </row>
    <row r="44" spans="1:4" ht="104.25" customHeight="1" x14ac:dyDescent="0.25">
      <c r="A44" s="168" t="s">
        <v>266</v>
      </c>
      <c r="B44" s="169">
        <v>0.05</v>
      </c>
      <c r="C44" s="219"/>
      <c r="D44" s="167">
        <f t="shared" ref="D44" si="2">B44*C44</f>
        <v>0</v>
      </c>
    </row>
    <row r="45" spans="1:4" x14ac:dyDescent="0.25">
      <c r="A45" s="190" t="s">
        <v>267</v>
      </c>
      <c r="B45" s="52"/>
      <c r="C45" s="37"/>
      <c r="D45" s="37"/>
    </row>
    <row r="46" spans="1:4" ht="15.75" thickBot="1" x14ac:dyDescent="0.3">
      <c r="A46" s="124" t="s">
        <v>268</v>
      </c>
      <c r="B46" s="52"/>
      <c r="C46" s="37">
        <f>+C40+C42+C43</f>
        <v>17431.924999999999</v>
      </c>
      <c r="D46" s="37">
        <f>+D40+D42+D43</f>
        <v>7515.9222499999996</v>
      </c>
    </row>
    <row r="47" spans="1:4" ht="15.75" thickBot="1" x14ac:dyDescent="0.3">
      <c r="A47" s="227" t="s">
        <v>87</v>
      </c>
      <c r="B47" s="225"/>
      <c r="C47" s="225"/>
      <c r="D47" s="226">
        <f>D16/D46%</f>
        <v>333.63671827878477</v>
      </c>
    </row>
  </sheetData>
  <mergeCells count="2">
    <mergeCell ref="B17:D17"/>
    <mergeCell ref="B41:D41"/>
  </mergeCells>
  <pageMargins left="0.7" right="0.7" top="0.75" bottom="0.75" header="0.3" footer="0.3"/>
  <pageSetup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32"/>
  <sheetViews>
    <sheetView workbookViewId="0">
      <selection activeCell="J30" sqref="J30"/>
    </sheetView>
  </sheetViews>
  <sheetFormatPr defaultRowHeight="15" x14ac:dyDescent="0.25"/>
  <cols>
    <col min="7" max="7" width="22.42578125" customWidth="1"/>
    <col min="8" max="8" width="14.42578125" customWidth="1"/>
    <col min="9" max="9" width="15.85546875" customWidth="1"/>
  </cols>
  <sheetData>
    <row r="1" spans="1:9" x14ac:dyDescent="0.25">
      <c r="A1" t="str">
        <f>+LCR!D1</f>
        <v>Report for the month of:-Dec, 2021</v>
      </c>
    </row>
    <row r="2" spans="1:9" x14ac:dyDescent="0.25">
      <c r="A2" s="10" t="str">
        <f>+LCR!B2</f>
        <v>Bank:State Bank of India,  Muscat</v>
      </c>
    </row>
    <row r="3" spans="1:9" x14ac:dyDescent="0.25">
      <c r="A3" s="10" t="s">
        <v>135</v>
      </c>
    </row>
    <row r="4" spans="1:9" x14ac:dyDescent="0.25">
      <c r="H4" t="s">
        <v>136</v>
      </c>
    </row>
    <row r="5" spans="1:9" ht="60" x14ac:dyDescent="0.25">
      <c r="H5" s="62" t="s">
        <v>145</v>
      </c>
      <c r="I5" s="62" t="s">
        <v>146</v>
      </c>
    </row>
    <row r="6" spans="1:9" x14ac:dyDescent="0.25">
      <c r="A6" s="79" t="s">
        <v>118</v>
      </c>
      <c r="B6" s="64"/>
      <c r="C6" s="64"/>
      <c r="D6" s="64"/>
      <c r="E6" s="64"/>
      <c r="F6" s="64"/>
      <c r="G6" s="65"/>
      <c r="H6" s="63"/>
      <c r="I6" s="65"/>
    </row>
    <row r="7" spans="1:9" x14ac:dyDescent="0.25">
      <c r="A7" s="66">
        <v>1</v>
      </c>
      <c r="B7" s="60" t="s">
        <v>120</v>
      </c>
      <c r="C7" s="60"/>
      <c r="D7" s="60"/>
      <c r="E7" s="60"/>
      <c r="F7" s="60"/>
      <c r="G7" s="67"/>
      <c r="H7" s="74"/>
      <c r="I7" s="211">
        <f>LCR!E21</f>
        <v>3177.74</v>
      </c>
    </row>
    <row r="8" spans="1:9" x14ac:dyDescent="0.25">
      <c r="A8" s="64" t="s">
        <v>119</v>
      </c>
      <c r="B8" s="64"/>
      <c r="C8" s="64"/>
      <c r="D8" s="64"/>
      <c r="E8" s="64"/>
      <c r="F8" s="64"/>
      <c r="G8" s="64"/>
      <c r="H8" s="64"/>
      <c r="I8" s="64"/>
    </row>
    <row r="9" spans="1:9" x14ac:dyDescent="0.25">
      <c r="A9" s="66">
        <v>2</v>
      </c>
      <c r="B9" s="60" t="s">
        <v>121</v>
      </c>
      <c r="C9" s="60"/>
      <c r="D9" s="60"/>
      <c r="E9" s="60"/>
      <c r="F9" s="60"/>
      <c r="G9" s="60" t="s">
        <v>122</v>
      </c>
      <c r="H9" s="217">
        <f>H10+H11</f>
        <v>1087.6261010000001</v>
      </c>
      <c r="I9" s="217">
        <f>I10+I11</f>
        <v>63.249757715000015</v>
      </c>
    </row>
    <row r="10" spans="1:9" x14ac:dyDescent="0.25">
      <c r="A10" s="68">
        <v>3</v>
      </c>
      <c r="B10" s="61" t="s">
        <v>123</v>
      </c>
      <c r="C10" s="61"/>
      <c r="D10" s="61"/>
      <c r="E10" s="61"/>
      <c r="F10" s="61"/>
      <c r="G10" s="69"/>
      <c r="H10" s="37">
        <f>LCR!D26</f>
        <v>910.25704769999993</v>
      </c>
      <c r="I10" s="37">
        <f>LCR!E26</f>
        <v>45.512852385000002</v>
      </c>
    </row>
    <row r="11" spans="1:9" x14ac:dyDescent="0.25">
      <c r="A11" s="68">
        <v>4</v>
      </c>
      <c r="B11" s="61" t="s">
        <v>124</v>
      </c>
      <c r="C11" s="61"/>
      <c r="D11" s="61"/>
      <c r="E11" s="61"/>
      <c r="F11" s="61"/>
      <c r="G11" s="69"/>
      <c r="H11" s="37">
        <f>LCR!D27</f>
        <v>177.36905330000013</v>
      </c>
      <c r="I11" s="37">
        <f>LCR!E27</f>
        <v>17.736905330000013</v>
      </c>
    </row>
    <row r="12" spans="1:9" x14ac:dyDescent="0.25">
      <c r="A12" s="66">
        <v>5</v>
      </c>
      <c r="B12" s="60" t="s">
        <v>125</v>
      </c>
      <c r="C12" s="60"/>
      <c r="D12" s="60"/>
      <c r="E12" s="60"/>
      <c r="F12" s="60"/>
      <c r="G12" s="67"/>
      <c r="H12" s="217">
        <f>H13+H14+H15</f>
        <v>3939.1599549999996</v>
      </c>
      <c r="I12" s="217">
        <f>I13+I14+I15</f>
        <v>271.61215522664997</v>
      </c>
    </row>
    <row r="13" spans="1:9" ht="30.75" customHeight="1" x14ac:dyDescent="0.25">
      <c r="A13" s="70">
        <v>6</v>
      </c>
      <c r="B13" s="277" t="s">
        <v>126</v>
      </c>
      <c r="C13" s="277"/>
      <c r="D13" s="277"/>
      <c r="E13" s="277"/>
      <c r="F13" s="277"/>
      <c r="G13" s="278"/>
      <c r="H13" s="209"/>
      <c r="I13" s="209"/>
    </row>
    <row r="14" spans="1:9" x14ac:dyDescent="0.25">
      <c r="A14" s="68">
        <v>7</v>
      </c>
      <c r="B14" s="61" t="s">
        <v>127</v>
      </c>
      <c r="C14" s="61"/>
      <c r="D14" s="61"/>
      <c r="E14" s="61"/>
      <c r="F14" s="61"/>
      <c r="G14" s="69"/>
      <c r="H14" s="209"/>
      <c r="I14" s="209"/>
    </row>
    <row r="15" spans="1:9" x14ac:dyDescent="0.25">
      <c r="A15" s="68">
        <v>8</v>
      </c>
      <c r="B15" s="61" t="s">
        <v>128</v>
      </c>
      <c r="C15" s="61"/>
      <c r="D15" s="61"/>
      <c r="E15" s="61"/>
      <c r="F15" s="61"/>
      <c r="G15" s="69"/>
      <c r="H15" s="211">
        <f>LCR!D30+LCR!D31</f>
        <v>3939.1599549999996</v>
      </c>
      <c r="I15" s="222">
        <f>LCR!E30+LCR!E31</f>
        <v>271.61215522664997</v>
      </c>
    </row>
    <row r="16" spans="1:9" x14ac:dyDescent="0.25">
      <c r="A16" s="66">
        <v>9</v>
      </c>
      <c r="B16" s="60" t="s">
        <v>129</v>
      </c>
      <c r="C16" s="60"/>
      <c r="D16" s="60"/>
      <c r="E16" s="60"/>
      <c r="F16" s="60"/>
      <c r="G16" s="67"/>
      <c r="H16" s="52"/>
      <c r="I16" s="209"/>
    </row>
    <row r="17" spans="1:12" x14ac:dyDescent="0.25">
      <c r="A17" s="66">
        <v>10</v>
      </c>
      <c r="B17" s="60" t="s">
        <v>130</v>
      </c>
      <c r="C17" s="60"/>
      <c r="D17" s="60"/>
      <c r="E17" s="60"/>
      <c r="F17" s="60"/>
      <c r="G17" s="67"/>
      <c r="H17" s="109">
        <f>H18+H19+H20</f>
        <v>0</v>
      </c>
      <c r="I17" s="109">
        <f>I18+I19+I20</f>
        <v>0</v>
      </c>
    </row>
    <row r="18" spans="1:12" ht="24" customHeight="1" x14ac:dyDescent="0.25">
      <c r="A18" s="81">
        <v>11</v>
      </c>
      <c r="B18" s="277" t="s">
        <v>137</v>
      </c>
      <c r="C18" s="277"/>
      <c r="D18" s="277"/>
      <c r="E18" s="277"/>
      <c r="F18" s="277"/>
      <c r="G18" s="278"/>
      <c r="H18" s="209"/>
      <c r="I18" s="209"/>
    </row>
    <row r="19" spans="1:12" x14ac:dyDescent="0.25">
      <c r="A19" s="68">
        <v>12</v>
      </c>
      <c r="B19" s="61" t="s">
        <v>138</v>
      </c>
      <c r="C19" s="61"/>
      <c r="D19" s="61"/>
      <c r="E19" s="61"/>
      <c r="F19" s="61"/>
      <c r="G19" s="69"/>
      <c r="H19" s="209"/>
      <c r="I19" s="209"/>
    </row>
    <row r="20" spans="1:12" x14ac:dyDescent="0.25">
      <c r="A20" s="68">
        <v>13</v>
      </c>
      <c r="B20" s="61" t="s">
        <v>139</v>
      </c>
      <c r="C20" s="61"/>
      <c r="D20" s="61"/>
      <c r="E20" s="61"/>
      <c r="F20" s="61"/>
      <c r="G20" s="69"/>
      <c r="H20" s="209"/>
      <c r="I20" s="209"/>
    </row>
    <row r="21" spans="1:12" x14ac:dyDescent="0.25">
      <c r="A21" s="66">
        <v>14</v>
      </c>
      <c r="B21" s="60" t="s">
        <v>131</v>
      </c>
      <c r="C21" s="60"/>
      <c r="D21" s="60"/>
      <c r="E21" s="60"/>
      <c r="F21" s="60"/>
      <c r="G21" s="67"/>
      <c r="H21" s="53">
        <f>LCR!D55+LCR!D56</f>
        <v>1924.9088999999999</v>
      </c>
      <c r="I21" s="53">
        <f>LCR!E55+LCR!E56</f>
        <v>192.49089000000001</v>
      </c>
    </row>
    <row r="22" spans="1:12" x14ac:dyDescent="0.25">
      <c r="A22" s="66">
        <v>15</v>
      </c>
      <c r="B22" s="60" t="s">
        <v>65</v>
      </c>
      <c r="C22" s="60"/>
      <c r="D22" s="60"/>
      <c r="E22" s="60"/>
      <c r="F22" s="60"/>
      <c r="G22" s="67"/>
      <c r="H22" s="53">
        <f>LCR!D62</f>
        <v>1163.5361</v>
      </c>
      <c r="I22" s="53">
        <f>LCR!E62</f>
        <v>58.176805000000002</v>
      </c>
    </row>
    <row r="23" spans="1:12" x14ac:dyDescent="0.25">
      <c r="A23" s="66">
        <v>16</v>
      </c>
      <c r="B23" s="71" t="s">
        <v>140</v>
      </c>
      <c r="C23" s="60"/>
      <c r="D23" s="60"/>
      <c r="E23" s="60"/>
      <c r="F23" s="60"/>
      <c r="G23" s="67"/>
      <c r="H23" s="52"/>
      <c r="I23" s="217">
        <f>I9+I12+I16+I17+I21+I22</f>
        <v>585.52960794165006</v>
      </c>
    </row>
    <row r="24" spans="1:12" x14ac:dyDescent="0.25">
      <c r="A24" s="80" t="s">
        <v>41</v>
      </c>
      <c r="B24" s="64"/>
      <c r="C24" s="64"/>
      <c r="D24" s="64"/>
      <c r="E24" s="64"/>
      <c r="F24" s="64"/>
      <c r="G24" s="64"/>
      <c r="H24" s="77"/>
      <c r="I24" s="72"/>
    </row>
    <row r="25" spans="1:12" x14ac:dyDescent="0.25">
      <c r="A25" s="66">
        <v>17</v>
      </c>
      <c r="B25" s="60" t="s">
        <v>132</v>
      </c>
      <c r="C25" s="60"/>
      <c r="D25" s="60"/>
      <c r="E25" s="60"/>
      <c r="F25" s="60"/>
      <c r="G25" s="67"/>
      <c r="H25" s="109"/>
      <c r="I25" s="109"/>
    </row>
    <row r="26" spans="1:12" x14ac:dyDescent="0.25">
      <c r="A26" s="66">
        <v>18</v>
      </c>
      <c r="B26" s="60" t="s">
        <v>133</v>
      </c>
      <c r="C26" s="60"/>
      <c r="D26" s="60"/>
      <c r="E26" s="60"/>
      <c r="F26" s="60"/>
      <c r="G26" s="67"/>
      <c r="H26" s="109"/>
      <c r="I26" s="109"/>
    </row>
    <row r="27" spans="1:12" x14ac:dyDescent="0.25">
      <c r="A27" s="66">
        <v>19</v>
      </c>
      <c r="B27" s="60" t="s">
        <v>134</v>
      </c>
      <c r="C27" s="60"/>
      <c r="D27" s="60"/>
      <c r="E27" s="60"/>
      <c r="F27" s="60"/>
      <c r="G27" s="67"/>
      <c r="H27" s="217">
        <f>LCR!D74+LCR!D75+LCR!D76+LCR!D77</f>
        <v>3436.8380152499999</v>
      </c>
      <c r="I27" s="217">
        <f>LCR!E74+LCR!E75+LCR!E76+LCR!E77</f>
        <v>3254.1453461249998</v>
      </c>
    </row>
    <row r="28" spans="1:12" x14ac:dyDescent="0.25">
      <c r="A28" s="66">
        <v>20</v>
      </c>
      <c r="B28" s="71" t="s">
        <v>141</v>
      </c>
      <c r="C28" s="60"/>
      <c r="D28" s="60"/>
      <c r="E28" s="60"/>
      <c r="F28" s="60"/>
      <c r="G28" s="67"/>
      <c r="H28" s="217">
        <f>H25+H26+H27</f>
        <v>3436.8380152499999</v>
      </c>
      <c r="I28" s="217">
        <f>I25+I26+I27</f>
        <v>3254.1453461249998</v>
      </c>
    </row>
    <row r="29" spans="1:12" ht="30" x14ac:dyDescent="0.25">
      <c r="A29" s="68"/>
      <c r="B29" s="61"/>
      <c r="C29" s="61"/>
      <c r="D29" s="61"/>
      <c r="E29" s="61"/>
      <c r="F29" s="61"/>
      <c r="G29" s="69"/>
      <c r="H29" s="75"/>
      <c r="I29" s="208" t="s">
        <v>147</v>
      </c>
      <c r="L29">
        <f>I30/I31</f>
        <v>1.0906839564417568</v>
      </c>
    </row>
    <row r="30" spans="1:12" x14ac:dyDescent="0.25">
      <c r="A30" s="68">
        <v>21</v>
      </c>
      <c r="B30" s="71" t="s">
        <v>142</v>
      </c>
      <c r="C30" s="71"/>
      <c r="D30" s="71"/>
      <c r="E30" s="60"/>
      <c r="F30" s="60"/>
      <c r="G30" s="67"/>
      <c r="H30" s="76"/>
      <c r="I30" s="232">
        <f>I7</f>
        <v>3177.74</v>
      </c>
    </row>
    <row r="31" spans="1:12" x14ac:dyDescent="0.25">
      <c r="A31" s="68">
        <v>22</v>
      </c>
      <c r="B31" s="71" t="s">
        <v>143</v>
      </c>
      <c r="C31" s="71"/>
      <c r="D31" s="71"/>
      <c r="E31" s="60"/>
      <c r="F31" s="60"/>
      <c r="G31" s="67"/>
      <c r="H31" s="76"/>
      <c r="I31" s="232">
        <f>+LCR!E85</f>
        <v>2913.5296079416503</v>
      </c>
    </row>
    <row r="32" spans="1:12" x14ac:dyDescent="0.25">
      <c r="A32" s="73">
        <v>23</v>
      </c>
      <c r="B32" s="82" t="s">
        <v>144</v>
      </c>
      <c r="C32" s="82"/>
      <c r="D32" s="82"/>
      <c r="E32" s="83"/>
      <c r="F32" s="83"/>
      <c r="G32" s="84"/>
      <c r="H32" s="78"/>
      <c r="I32" s="223">
        <f>I30/I31%</f>
        <v>109.06839564417568</v>
      </c>
    </row>
  </sheetData>
  <mergeCells count="2">
    <mergeCell ref="B13:G13"/>
    <mergeCell ref="B18:G18"/>
  </mergeCells>
  <pageMargins left="0.7" right="0.7" top="0.75" bottom="0.75" header="0.3" footer="0.3"/>
  <pageSetup scale="9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H44"/>
  <sheetViews>
    <sheetView workbookViewId="0">
      <selection activeCell="D75" sqref="D75"/>
    </sheetView>
  </sheetViews>
  <sheetFormatPr defaultRowHeight="15" x14ac:dyDescent="0.25"/>
  <cols>
    <col min="1" max="1" width="6.42578125" customWidth="1"/>
    <col min="2" max="2" width="31.28515625" customWidth="1"/>
    <col min="3" max="3" width="11" customWidth="1"/>
    <col min="4" max="4" width="10.28515625" customWidth="1"/>
    <col min="5" max="5" width="10.85546875" customWidth="1"/>
    <col min="7" max="7" width="10.28515625" customWidth="1"/>
  </cols>
  <sheetData>
    <row r="1" spans="1:7" x14ac:dyDescent="0.25">
      <c r="A1" t="str">
        <f>+LCR!D1</f>
        <v>Report for the month of:-Dec, 2021</v>
      </c>
    </row>
    <row r="2" spans="1:7" x14ac:dyDescent="0.25">
      <c r="A2" s="10" t="s">
        <v>270</v>
      </c>
      <c r="C2" t="s">
        <v>314</v>
      </c>
    </row>
    <row r="3" spans="1:7" x14ac:dyDescent="0.25">
      <c r="A3" s="10" t="str">
        <f>+LCR!B2</f>
        <v>Bank:State Bank of India,  Muscat</v>
      </c>
    </row>
    <row r="4" spans="1:7" ht="15.75" thickBot="1" x14ac:dyDescent="0.3">
      <c r="A4" t="s">
        <v>55</v>
      </c>
      <c r="F4" t="s">
        <v>0</v>
      </c>
    </row>
    <row r="5" spans="1:7" ht="15.75" thickBot="1" x14ac:dyDescent="0.3">
      <c r="C5" s="291" t="s">
        <v>301</v>
      </c>
      <c r="D5" s="292"/>
      <c r="E5" s="292"/>
      <c r="F5" s="293"/>
      <c r="G5" s="153"/>
    </row>
    <row r="6" spans="1:7" ht="15.75" thickBot="1" x14ac:dyDescent="0.3">
      <c r="A6" s="281" t="s">
        <v>312</v>
      </c>
      <c r="B6" s="280"/>
      <c r="C6" s="281"/>
      <c r="D6" s="280"/>
      <c r="E6" s="281"/>
      <c r="F6" s="280"/>
      <c r="G6" s="156"/>
    </row>
    <row r="7" spans="1:7" x14ac:dyDescent="0.25">
      <c r="C7" s="147" t="s">
        <v>302</v>
      </c>
      <c r="D7" s="148" t="s">
        <v>303</v>
      </c>
      <c r="E7" s="148" t="s">
        <v>304</v>
      </c>
      <c r="F7" s="149" t="s">
        <v>305</v>
      </c>
      <c r="G7" s="154" t="s">
        <v>198</v>
      </c>
    </row>
    <row r="8" spans="1:7" ht="15.75" thickBot="1" x14ac:dyDescent="0.3">
      <c r="A8" s="132"/>
      <c r="B8" s="146"/>
      <c r="C8" s="147" t="s">
        <v>306</v>
      </c>
      <c r="D8" s="148" t="s">
        <v>307</v>
      </c>
      <c r="E8" s="148" t="s">
        <v>308</v>
      </c>
      <c r="F8" s="130"/>
      <c r="G8" s="154" t="s">
        <v>309</v>
      </c>
    </row>
    <row r="9" spans="1:7" ht="15.75" thickBot="1" x14ac:dyDescent="0.3">
      <c r="A9" s="128">
        <v>1</v>
      </c>
      <c r="B9" s="129" t="s">
        <v>271</v>
      </c>
      <c r="C9" s="159">
        <f>C10+C11</f>
        <v>0</v>
      </c>
      <c r="D9" s="159">
        <f t="shared" ref="D9:G9" si="0">D10+D11</f>
        <v>0</v>
      </c>
      <c r="E9" s="159">
        <f t="shared" si="0"/>
        <v>0</v>
      </c>
      <c r="F9" s="159">
        <f t="shared" si="0"/>
        <v>0</v>
      </c>
      <c r="G9" s="159">
        <f t="shared" si="0"/>
        <v>0</v>
      </c>
    </row>
    <row r="10" spans="1:7" ht="33.75" customHeight="1" x14ac:dyDescent="0.25">
      <c r="A10" s="157">
        <v>2</v>
      </c>
      <c r="B10" s="158" t="s">
        <v>272</v>
      </c>
      <c r="C10" s="185"/>
      <c r="D10" s="185"/>
      <c r="E10" s="185"/>
      <c r="F10" s="185"/>
      <c r="G10" s="185"/>
    </row>
    <row r="11" spans="1:7" ht="27" customHeight="1" x14ac:dyDescent="0.25">
      <c r="A11" s="130">
        <v>3</v>
      </c>
      <c r="B11" s="131" t="s">
        <v>273</v>
      </c>
      <c r="C11" s="160"/>
      <c r="D11" s="160"/>
      <c r="E11" s="160"/>
      <c r="F11" s="160"/>
      <c r="G11" s="160"/>
    </row>
    <row r="12" spans="1:7" ht="43.5" customHeight="1" x14ac:dyDescent="0.25">
      <c r="A12" s="132">
        <v>4</v>
      </c>
      <c r="B12" s="133" t="s">
        <v>310</v>
      </c>
      <c r="C12" s="159">
        <f>C14+C15</f>
        <v>0</v>
      </c>
      <c r="D12" s="159">
        <f t="shared" ref="D12:G12" si="1">D14+D15</f>
        <v>0</v>
      </c>
      <c r="E12" s="159">
        <f t="shared" si="1"/>
        <v>0</v>
      </c>
      <c r="F12" s="159">
        <f t="shared" si="1"/>
        <v>0</v>
      </c>
      <c r="G12" s="159">
        <f t="shared" si="1"/>
        <v>0</v>
      </c>
    </row>
    <row r="13" spans="1:7" ht="15.75" hidden="1" customHeight="1" thickBot="1" x14ac:dyDescent="0.3">
      <c r="A13" s="134"/>
      <c r="B13" s="135" t="s">
        <v>274</v>
      </c>
      <c r="C13" s="142"/>
      <c r="D13" s="132"/>
      <c r="E13" s="132"/>
      <c r="F13" s="132"/>
      <c r="G13" s="161"/>
    </row>
    <row r="14" spans="1:7" x14ac:dyDescent="0.25">
      <c r="A14" s="130">
        <v>5</v>
      </c>
      <c r="B14" s="131" t="s">
        <v>123</v>
      </c>
      <c r="C14" s="160"/>
      <c r="D14" s="160"/>
      <c r="E14" s="160"/>
      <c r="F14" s="160"/>
      <c r="G14" s="160"/>
    </row>
    <row r="15" spans="1:7" ht="36.75" customHeight="1" x14ac:dyDescent="0.25">
      <c r="A15" s="130">
        <v>6</v>
      </c>
      <c r="B15" s="131" t="s">
        <v>124</v>
      </c>
      <c r="C15" s="160"/>
      <c r="D15" s="160"/>
      <c r="E15" s="160"/>
      <c r="F15" s="160"/>
      <c r="G15" s="160"/>
    </row>
    <row r="16" spans="1:7" x14ac:dyDescent="0.25">
      <c r="A16" s="132">
        <v>7</v>
      </c>
      <c r="B16" s="146" t="s">
        <v>275</v>
      </c>
      <c r="C16" s="159">
        <f>C17+C18</f>
        <v>0</v>
      </c>
      <c r="D16" s="159">
        <f t="shared" ref="D16:F16" si="2">D17+D18</f>
        <v>0</v>
      </c>
      <c r="E16" s="159">
        <f t="shared" si="2"/>
        <v>0</v>
      </c>
      <c r="F16" s="159">
        <f t="shared" si="2"/>
        <v>0</v>
      </c>
      <c r="G16" s="159">
        <f>G17+G18</f>
        <v>0</v>
      </c>
    </row>
    <row r="17" spans="1:8" x14ac:dyDescent="0.25">
      <c r="A17" s="157">
        <v>8</v>
      </c>
      <c r="B17" s="158" t="s">
        <v>276</v>
      </c>
      <c r="C17" s="160"/>
      <c r="D17" s="160"/>
      <c r="E17" s="160"/>
      <c r="F17" s="160"/>
      <c r="G17" s="160"/>
    </row>
    <row r="18" spans="1:8" x14ac:dyDescent="0.25">
      <c r="A18" s="157">
        <v>9</v>
      </c>
      <c r="B18" s="158" t="s">
        <v>277</v>
      </c>
      <c r="C18" s="160"/>
      <c r="D18" s="160"/>
      <c r="E18" s="160"/>
      <c r="F18" s="160"/>
      <c r="G18" s="160"/>
    </row>
    <row r="19" spans="1:8" ht="22.5" x14ac:dyDescent="0.25">
      <c r="A19" s="159">
        <v>10</v>
      </c>
      <c r="B19" s="159" t="s">
        <v>315</v>
      </c>
      <c r="C19" s="132"/>
      <c r="D19" s="132"/>
      <c r="E19" s="132"/>
      <c r="F19" s="132"/>
      <c r="G19" s="161"/>
    </row>
    <row r="20" spans="1:8" ht="15.75" thickBot="1" x14ac:dyDescent="0.3">
      <c r="A20" s="136">
        <v>11</v>
      </c>
      <c r="B20" s="137" t="s">
        <v>278</v>
      </c>
      <c r="C20" s="159"/>
      <c r="D20" s="159"/>
      <c r="E20" s="159"/>
      <c r="F20" s="159"/>
      <c r="G20" s="159"/>
    </row>
    <row r="21" spans="1:8" ht="21.75" customHeight="1" thickBot="1" x14ac:dyDescent="0.3">
      <c r="A21" s="138">
        <v>12</v>
      </c>
      <c r="B21" s="139" t="s">
        <v>279</v>
      </c>
      <c r="C21" s="163"/>
      <c r="D21" s="288"/>
      <c r="E21" s="289"/>
      <c r="F21" s="290"/>
      <c r="G21" s="164"/>
      <c r="H21" s="187"/>
    </row>
    <row r="22" spans="1:8" ht="24.75" customHeight="1" x14ac:dyDescent="0.25">
      <c r="A22" s="130">
        <v>13</v>
      </c>
      <c r="B22" s="131" t="s">
        <v>311</v>
      </c>
      <c r="C22" s="160"/>
      <c r="D22" s="160"/>
      <c r="E22" s="160"/>
      <c r="F22" s="160"/>
      <c r="G22" s="160"/>
    </row>
    <row r="23" spans="1:8" ht="15.75" thickBot="1" x14ac:dyDescent="0.3">
      <c r="A23" s="140">
        <v>14</v>
      </c>
      <c r="B23" s="141" t="s">
        <v>280</v>
      </c>
      <c r="C23" s="162"/>
      <c r="D23" s="165"/>
      <c r="E23" s="165"/>
      <c r="F23" s="166"/>
      <c r="G23" s="160">
        <f>G9+G12+G16+G19+G20</f>
        <v>0</v>
      </c>
    </row>
    <row r="24" spans="1:8" ht="15.75" customHeight="1" thickBot="1" x14ac:dyDescent="0.3">
      <c r="A24" s="279" t="s">
        <v>281</v>
      </c>
      <c r="B24" s="280"/>
      <c r="C24" s="281"/>
      <c r="D24" s="280"/>
      <c r="E24" s="281"/>
      <c r="F24" s="280"/>
      <c r="G24" s="156"/>
    </row>
    <row r="25" spans="1:8" ht="22.5" x14ac:dyDescent="0.25">
      <c r="A25" s="159">
        <v>15</v>
      </c>
      <c r="B25" s="133" t="s">
        <v>313</v>
      </c>
      <c r="C25" s="163"/>
      <c r="D25" s="188"/>
      <c r="E25" s="188"/>
      <c r="F25" s="188"/>
      <c r="G25" s="161"/>
    </row>
    <row r="26" spans="1:8" ht="22.5" x14ac:dyDescent="0.25">
      <c r="A26" s="142">
        <v>16</v>
      </c>
      <c r="B26" s="146" t="s">
        <v>253</v>
      </c>
      <c r="C26" s="159"/>
      <c r="D26" s="159"/>
      <c r="E26" s="159"/>
      <c r="F26" s="159"/>
      <c r="G26" s="159"/>
    </row>
    <row r="27" spans="1:8" ht="15.75" thickBot="1" x14ac:dyDescent="0.3">
      <c r="A27" s="189">
        <v>17</v>
      </c>
      <c r="B27" s="159" t="s">
        <v>282</v>
      </c>
      <c r="C27" s="132">
        <f>C28+C29+C30+C32+C34</f>
        <v>0</v>
      </c>
      <c r="D27" s="142">
        <f t="shared" ref="D27:F27" si="3">D28+D29+D30+D32+D34</f>
        <v>0</v>
      </c>
      <c r="E27" s="142">
        <f t="shared" si="3"/>
        <v>0</v>
      </c>
      <c r="F27" s="142">
        <f t="shared" si="3"/>
        <v>0</v>
      </c>
      <c r="G27" s="142">
        <f>G28+G29+G30+G32+G34</f>
        <v>0</v>
      </c>
    </row>
    <row r="28" spans="1:8" ht="23.25" thickBot="1" x14ac:dyDescent="0.3">
      <c r="A28" s="170">
        <v>18</v>
      </c>
      <c r="B28" s="171" t="s">
        <v>283</v>
      </c>
      <c r="C28" s="160"/>
      <c r="D28" s="160"/>
      <c r="E28" s="160"/>
      <c r="F28" s="160"/>
      <c r="G28" s="160"/>
    </row>
    <row r="29" spans="1:8" ht="45.75" thickBot="1" x14ac:dyDescent="0.3">
      <c r="A29" s="143">
        <v>19</v>
      </c>
      <c r="B29" s="172" t="s">
        <v>284</v>
      </c>
      <c r="C29" s="160"/>
      <c r="D29" s="160"/>
      <c r="E29" s="160"/>
      <c r="F29" s="160"/>
      <c r="G29" s="160"/>
    </row>
    <row r="30" spans="1:8" ht="57" thickBot="1" x14ac:dyDescent="0.3">
      <c r="A30" s="143">
        <v>20</v>
      </c>
      <c r="B30" s="172" t="s">
        <v>285</v>
      </c>
      <c r="C30" s="160"/>
      <c r="D30" s="160"/>
      <c r="E30" s="160"/>
      <c r="F30" s="160"/>
      <c r="G30" s="160"/>
    </row>
    <row r="31" spans="1:8" ht="34.5" thickBot="1" x14ac:dyDescent="0.3">
      <c r="A31" s="143">
        <v>21</v>
      </c>
      <c r="B31" s="172" t="s">
        <v>286</v>
      </c>
      <c r="C31" s="160"/>
      <c r="D31" s="160"/>
      <c r="E31" s="160"/>
      <c r="F31" s="160"/>
      <c r="G31" s="160"/>
    </row>
    <row r="32" spans="1:8" ht="26.25" customHeight="1" thickBot="1" x14ac:dyDescent="0.3">
      <c r="A32" s="155" t="s">
        <v>287</v>
      </c>
      <c r="B32" s="173" t="s">
        <v>288</v>
      </c>
      <c r="C32" s="160"/>
      <c r="D32" s="160"/>
      <c r="E32" s="160"/>
      <c r="F32" s="160"/>
      <c r="G32" s="160"/>
    </row>
    <row r="33" spans="1:8" ht="50.25" customHeight="1" thickBot="1" x14ac:dyDescent="0.3">
      <c r="A33" s="150">
        <v>23</v>
      </c>
      <c r="B33" s="174" t="s">
        <v>289</v>
      </c>
      <c r="C33" s="160"/>
      <c r="D33" s="160"/>
      <c r="E33" s="160"/>
      <c r="F33" s="160"/>
      <c r="G33" s="160"/>
    </row>
    <row r="34" spans="1:8" ht="42.75" customHeight="1" thickBot="1" x14ac:dyDescent="0.3">
      <c r="A34" s="150">
        <v>24</v>
      </c>
      <c r="B34" s="173" t="s">
        <v>290</v>
      </c>
      <c r="C34" s="176"/>
      <c r="D34" s="176"/>
      <c r="E34" s="176"/>
      <c r="F34" s="176"/>
      <c r="G34" s="176"/>
    </row>
    <row r="35" spans="1:8" ht="36.75" customHeight="1" x14ac:dyDescent="0.25">
      <c r="A35" s="175">
        <v>25</v>
      </c>
      <c r="B35" s="177" t="s">
        <v>291</v>
      </c>
      <c r="C35" s="159"/>
      <c r="D35" s="159"/>
      <c r="E35" s="159"/>
      <c r="F35" s="159"/>
      <c r="G35" s="159"/>
    </row>
    <row r="36" spans="1:8" ht="15.75" thickBot="1" x14ac:dyDescent="0.3">
      <c r="A36" s="143">
        <v>26</v>
      </c>
      <c r="B36" s="178" t="s">
        <v>292</v>
      </c>
      <c r="C36" s="159">
        <f>C37+C38+C39+C40+C41</f>
        <v>0</v>
      </c>
      <c r="D36" s="159">
        <f>D37+D38+D39+D40+D41</f>
        <v>0</v>
      </c>
      <c r="E36" s="159"/>
      <c r="F36" s="159">
        <f t="shared" ref="F36" si="4">F37+F38+F39+F40+F41</f>
        <v>0</v>
      </c>
      <c r="G36" s="159">
        <f>G37+G38+G39+G40+G41</f>
        <v>0</v>
      </c>
      <c r="H36" s="187"/>
    </row>
    <row r="37" spans="1:8" ht="37.5" customHeight="1" thickBot="1" x14ac:dyDescent="0.3">
      <c r="A37" s="150">
        <v>27</v>
      </c>
      <c r="B37" s="174" t="s">
        <v>293</v>
      </c>
      <c r="C37" s="160"/>
      <c r="D37" s="179"/>
      <c r="E37" s="179"/>
      <c r="F37" s="179"/>
      <c r="G37" s="180"/>
    </row>
    <row r="38" spans="1:8" ht="54.75" customHeight="1" thickBot="1" x14ac:dyDescent="0.3">
      <c r="A38" s="150">
        <v>28</v>
      </c>
      <c r="B38" s="151" t="s">
        <v>294</v>
      </c>
      <c r="C38" s="162"/>
      <c r="D38" s="288"/>
      <c r="E38" s="289"/>
      <c r="F38" s="290"/>
      <c r="G38" s="161"/>
    </row>
    <row r="39" spans="1:8" ht="15.75" customHeight="1" thickBot="1" x14ac:dyDescent="0.3">
      <c r="A39" s="150">
        <v>29</v>
      </c>
      <c r="B39" s="151" t="s">
        <v>295</v>
      </c>
      <c r="C39" s="181"/>
      <c r="D39" s="285"/>
      <c r="E39" s="286"/>
      <c r="F39" s="287"/>
      <c r="G39" s="180"/>
    </row>
    <row r="40" spans="1:8" ht="48.75" customHeight="1" thickBot="1" x14ac:dyDescent="0.3">
      <c r="A40" s="150">
        <v>30</v>
      </c>
      <c r="B40" s="151" t="s">
        <v>296</v>
      </c>
      <c r="C40" s="163"/>
      <c r="D40" s="282"/>
      <c r="E40" s="283"/>
      <c r="F40" s="284"/>
      <c r="G40" s="182"/>
    </row>
    <row r="41" spans="1:8" ht="36.75" customHeight="1" thickBot="1" x14ac:dyDescent="0.3">
      <c r="A41" s="150">
        <v>31</v>
      </c>
      <c r="B41" s="174" t="s">
        <v>297</v>
      </c>
      <c r="C41" s="180"/>
      <c r="D41" s="180"/>
      <c r="E41" s="180"/>
      <c r="F41" s="180"/>
      <c r="G41" s="180"/>
    </row>
    <row r="42" spans="1:8" ht="15.75" customHeight="1" x14ac:dyDescent="0.25">
      <c r="A42" s="152">
        <v>32</v>
      </c>
      <c r="B42" s="183" t="s">
        <v>298</v>
      </c>
      <c r="C42" s="179"/>
      <c r="D42" s="159"/>
      <c r="E42" s="159"/>
      <c r="F42" s="159"/>
      <c r="G42" s="159"/>
    </row>
    <row r="43" spans="1:8" ht="15.75" thickBot="1" x14ac:dyDescent="0.3">
      <c r="A43" s="144">
        <v>33</v>
      </c>
      <c r="B43" s="145" t="s">
        <v>299</v>
      </c>
      <c r="C43" s="162"/>
      <c r="D43" s="165"/>
      <c r="E43" s="165"/>
      <c r="F43" s="166"/>
      <c r="G43" s="180">
        <f>G25+G26+G27+G35+G36+G42</f>
        <v>0</v>
      </c>
    </row>
    <row r="44" spans="1:8" ht="15.75" thickBot="1" x14ac:dyDescent="0.3">
      <c r="A44" s="144">
        <v>34</v>
      </c>
      <c r="B44" s="145" t="s">
        <v>300</v>
      </c>
      <c r="C44" s="184"/>
      <c r="D44" s="40"/>
      <c r="E44" s="40"/>
      <c r="F44" s="40"/>
      <c r="G44" s="127"/>
    </row>
  </sheetData>
  <mergeCells count="11">
    <mergeCell ref="D40:F40"/>
    <mergeCell ref="D39:F39"/>
    <mergeCell ref="D38:F38"/>
    <mergeCell ref="D21:F21"/>
    <mergeCell ref="C5:F5"/>
    <mergeCell ref="A24:B24"/>
    <mergeCell ref="C24:D24"/>
    <mergeCell ref="E24:F24"/>
    <mergeCell ref="A6:B6"/>
    <mergeCell ref="C6:D6"/>
    <mergeCell ref="E6:F6"/>
  </mergeCells>
  <pageMargins left="0.7" right="0.7" top="0.75" bottom="0.75" header="0.3" footer="0.3"/>
  <pageSetup scale="6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31"/>
  <sheetViews>
    <sheetView topLeftCell="A16" workbookViewId="0">
      <selection activeCell="G30" sqref="G30"/>
    </sheetView>
  </sheetViews>
  <sheetFormatPr defaultRowHeight="15" x14ac:dyDescent="0.25"/>
  <cols>
    <col min="2" max="2" width="19.140625" customWidth="1"/>
    <col min="4" max="4" width="16.28515625" customWidth="1"/>
    <col min="5" max="5" width="25.85546875" customWidth="1"/>
  </cols>
  <sheetData>
    <row r="1" spans="1:5" ht="18.75" customHeight="1" x14ac:dyDescent="0.25">
      <c r="A1" s="296" t="s">
        <v>324</v>
      </c>
      <c r="B1" s="297"/>
      <c r="C1" s="297"/>
      <c r="D1" s="297"/>
      <c r="E1" s="298"/>
    </row>
    <row r="2" spans="1:5" ht="15.75" thickBot="1" x14ac:dyDescent="0.3">
      <c r="A2" s="299"/>
      <c r="B2" s="300"/>
      <c r="C2" s="300"/>
      <c r="D2" s="300"/>
      <c r="E2" s="301"/>
    </row>
    <row r="3" spans="1:5" x14ac:dyDescent="0.25">
      <c r="A3" s="302" t="s">
        <v>195</v>
      </c>
      <c r="B3" s="303"/>
      <c r="C3" s="302" t="str">
        <f>Funding!I1</f>
        <v>Bank: State Bank of India, Muscat</v>
      </c>
      <c r="D3" s="306"/>
      <c r="E3" s="303"/>
    </row>
    <row r="4" spans="1:5" ht="15.75" thickBot="1" x14ac:dyDescent="0.3">
      <c r="A4" s="304"/>
      <c r="B4" s="305"/>
      <c r="C4" s="304"/>
      <c r="D4" s="307"/>
      <c r="E4" s="305"/>
    </row>
    <row r="5" spans="1:5" x14ac:dyDescent="0.25">
      <c r="A5" s="302" t="s">
        <v>196</v>
      </c>
      <c r="B5" s="303"/>
      <c r="C5" s="308" t="s">
        <v>421</v>
      </c>
      <c r="D5" s="306"/>
      <c r="E5" s="303"/>
    </row>
    <row r="6" spans="1:5" ht="15.75" thickBot="1" x14ac:dyDescent="0.3">
      <c r="A6" s="304"/>
      <c r="B6" s="305"/>
      <c r="C6" s="304"/>
      <c r="D6" s="307"/>
      <c r="E6" s="305"/>
    </row>
    <row r="7" spans="1:5" ht="29.25" customHeight="1" x14ac:dyDescent="0.25">
      <c r="A7" s="294"/>
      <c r="B7" s="294"/>
      <c r="C7" s="302" t="s">
        <v>418</v>
      </c>
      <c r="D7" s="306"/>
      <c r="E7" s="303"/>
    </row>
    <row r="8" spans="1:5" ht="15.75" thickBot="1" x14ac:dyDescent="0.3">
      <c r="A8" s="295"/>
      <c r="B8" s="295"/>
      <c r="C8" s="304"/>
      <c r="D8" s="307"/>
      <c r="E8" s="305"/>
    </row>
    <row r="9" spans="1:5" ht="30" x14ac:dyDescent="0.25">
      <c r="A9" s="294"/>
      <c r="B9" s="296" t="s">
        <v>197</v>
      </c>
      <c r="C9" s="298"/>
      <c r="D9" s="91" t="s">
        <v>89</v>
      </c>
      <c r="E9" s="91" t="s">
        <v>198</v>
      </c>
    </row>
    <row r="10" spans="1:5" x14ac:dyDescent="0.25">
      <c r="A10" s="309"/>
      <c r="B10" s="310"/>
      <c r="C10" s="311"/>
      <c r="D10" s="193"/>
      <c r="E10" s="193" t="s">
        <v>199</v>
      </c>
    </row>
    <row r="11" spans="1:5" ht="15.75" thickBot="1" x14ac:dyDescent="0.3">
      <c r="A11" s="295"/>
      <c r="B11" s="299"/>
      <c r="C11" s="301"/>
      <c r="D11" s="192" t="s">
        <v>325</v>
      </c>
      <c r="E11" s="192" t="s">
        <v>326</v>
      </c>
    </row>
    <row r="12" spans="1:5" x14ac:dyDescent="0.25">
      <c r="A12" s="294">
        <v>1</v>
      </c>
      <c r="B12" s="302" t="s">
        <v>6</v>
      </c>
      <c r="C12" s="303"/>
      <c r="D12" s="294">
        <v>0.01</v>
      </c>
      <c r="E12" s="294">
        <v>0.01</v>
      </c>
    </row>
    <row r="13" spans="1:5" ht="15.75" thickBot="1" x14ac:dyDescent="0.3">
      <c r="A13" s="295"/>
      <c r="B13" s="304"/>
      <c r="C13" s="305"/>
      <c r="D13" s="295"/>
      <c r="E13" s="295"/>
    </row>
    <row r="14" spans="1:5" x14ac:dyDescent="0.25">
      <c r="A14" s="294">
        <v>2</v>
      </c>
      <c r="B14" s="302" t="s">
        <v>200</v>
      </c>
      <c r="C14" s="303"/>
      <c r="D14" s="294"/>
      <c r="E14" s="294"/>
    </row>
    <row r="15" spans="1:5" ht="15.75" thickBot="1" x14ac:dyDescent="0.3">
      <c r="A15" s="295"/>
      <c r="B15" s="304"/>
      <c r="C15" s="305"/>
      <c r="D15" s="295"/>
      <c r="E15" s="295"/>
    </row>
    <row r="16" spans="1:5" x14ac:dyDescent="0.25">
      <c r="A16" s="294">
        <v>3</v>
      </c>
      <c r="B16" s="302" t="s">
        <v>201</v>
      </c>
      <c r="C16" s="303"/>
      <c r="D16" s="315"/>
      <c r="E16" s="294">
        <v>0</v>
      </c>
    </row>
    <row r="17" spans="1:5" ht="15.75" thickBot="1" x14ac:dyDescent="0.3">
      <c r="A17" s="312"/>
      <c r="B17" s="313"/>
      <c r="C17" s="314"/>
      <c r="D17" s="316"/>
      <c r="E17" s="312"/>
    </row>
    <row r="18" spans="1:5" ht="15.75" thickTop="1" x14ac:dyDescent="0.25">
      <c r="A18" s="317">
        <v>4</v>
      </c>
      <c r="B18" s="318" t="s">
        <v>202</v>
      </c>
      <c r="C18" s="319"/>
      <c r="D18" s="317">
        <v>0</v>
      </c>
      <c r="E18" s="317">
        <v>0</v>
      </c>
    </row>
    <row r="19" spans="1:5" ht="15.75" thickBot="1" x14ac:dyDescent="0.3">
      <c r="A19" s="295"/>
      <c r="B19" s="304"/>
      <c r="C19" s="305"/>
      <c r="D19" s="295"/>
      <c r="E19" s="295"/>
    </row>
    <row r="20" spans="1:5" x14ac:dyDescent="0.25">
      <c r="A20" s="294">
        <v>5</v>
      </c>
      <c r="B20" s="302" t="s">
        <v>203</v>
      </c>
      <c r="C20" s="303"/>
      <c r="D20" s="315"/>
      <c r="E20" s="294">
        <v>0</v>
      </c>
    </row>
    <row r="21" spans="1:5" ht="15.75" thickBot="1" x14ac:dyDescent="0.3">
      <c r="A21" s="295"/>
      <c r="B21" s="304"/>
      <c r="C21" s="305"/>
      <c r="D21" s="320"/>
      <c r="E21" s="295"/>
    </row>
    <row r="22" spans="1:5" ht="44.25" customHeight="1" thickBot="1" x14ac:dyDescent="0.3">
      <c r="A22" s="98">
        <v>6</v>
      </c>
      <c r="B22" s="302" t="s">
        <v>204</v>
      </c>
      <c r="C22" s="303"/>
      <c r="D22" s="99"/>
      <c r="E22" s="98">
        <v>0.01</v>
      </c>
    </row>
    <row r="23" spans="1:5" ht="15.75" thickBot="1" x14ac:dyDescent="0.3">
      <c r="A23" s="97"/>
      <c r="B23" s="327"/>
      <c r="C23" s="328"/>
      <c r="D23" s="327"/>
      <c r="E23" s="328"/>
    </row>
    <row r="24" spans="1:5" ht="30" customHeight="1" thickBot="1" x14ac:dyDescent="0.3">
      <c r="A24" s="97" t="s">
        <v>205</v>
      </c>
      <c r="B24" s="327" t="s">
        <v>206</v>
      </c>
      <c r="C24" s="328"/>
      <c r="D24" s="334">
        <v>52.96</v>
      </c>
      <c r="E24" s="335"/>
    </row>
    <row r="25" spans="1:5" x14ac:dyDescent="0.25">
      <c r="A25" s="294" t="s">
        <v>175</v>
      </c>
      <c r="B25" s="302" t="s">
        <v>207</v>
      </c>
      <c r="C25" s="303"/>
      <c r="D25" s="323">
        <v>14.87</v>
      </c>
      <c r="E25" s="324"/>
    </row>
    <row r="26" spans="1:5" ht="15.75" thickBot="1" x14ac:dyDescent="0.3">
      <c r="A26" s="295"/>
      <c r="B26" s="321"/>
      <c r="C26" s="322"/>
      <c r="D26" s="325"/>
      <c r="E26" s="326"/>
    </row>
    <row r="27" spans="1:5" ht="15.75" thickBot="1" x14ac:dyDescent="0.3">
      <c r="A27" s="100"/>
      <c r="B27" s="101"/>
      <c r="C27" s="101"/>
      <c r="D27" s="102"/>
      <c r="E27" s="102"/>
    </row>
    <row r="28" spans="1:5" ht="45.75" thickBot="1" x14ac:dyDescent="0.3">
      <c r="A28" s="97" t="s">
        <v>327</v>
      </c>
      <c r="B28" s="90" t="s">
        <v>419</v>
      </c>
      <c r="C28" s="329">
        <v>3.72</v>
      </c>
      <c r="D28" s="330"/>
    </row>
    <row r="29" spans="1:5" ht="30.75" thickBot="1" x14ac:dyDescent="0.3">
      <c r="A29" s="97" t="s">
        <v>208</v>
      </c>
      <c r="B29" s="89" t="s">
        <v>209</v>
      </c>
      <c r="C29" s="331">
        <v>3.72</v>
      </c>
      <c r="D29" s="331"/>
    </row>
    <row r="31" spans="1:5" ht="30" customHeight="1" thickBot="1" x14ac:dyDescent="0.3">
      <c r="A31" s="97" t="s">
        <v>398</v>
      </c>
      <c r="B31" s="332" t="s">
        <v>210</v>
      </c>
      <c r="C31" s="333"/>
      <c r="E31" s="103">
        <f>E22/C29%</f>
        <v>0.26881720430107525</v>
      </c>
    </row>
  </sheetData>
  <mergeCells count="41">
    <mergeCell ref="C28:D28"/>
    <mergeCell ref="C29:D29"/>
    <mergeCell ref="B31:C31"/>
    <mergeCell ref="B24:C24"/>
    <mergeCell ref="D24:E24"/>
    <mergeCell ref="A25:A26"/>
    <mergeCell ref="B25:C26"/>
    <mergeCell ref="D25:E26"/>
    <mergeCell ref="B22:C22"/>
    <mergeCell ref="B23:C23"/>
    <mergeCell ref="D23:E23"/>
    <mergeCell ref="A18:A19"/>
    <mergeCell ref="B18:C19"/>
    <mergeCell ref="D18:D19"/>
    <mergeCell ref="E18:E19"/>
    <mergeCell ref="A20:A21"/>
    <mergeCell ref="B20:C21"/>
    <mergeCell ref="D20:D21"/>
    <mergeCell ref="E20:E21"/>
    <mergeCell ref="A14:A15"/>
    <mergeCell ref="B14:C15"/>
    <mergeCell ref="D14:D15"/>
    <mergeCell ref="E14:E15"/>
    <mergeCell ref="A16:A17"/>
    <mergeCell ref="B16:C17"/>
    <mergeCell ref="D16:D17"/>
    <mergeCell ref="E16:E17"/>
    <mergeCell ref="E12:E13"/>
    <mergeCell ref="A1:E2"/>
    <mergeCell ref="A3:B4"/>
    <mergeCell ref="C3:E4"/>
    <mergeCell ref="A5:B6"/>
    <mergeCell ref="C5:E6"/>
    <mergeCell ref="A7:A8"/>
    <mergeCell ref="B7:B8"/>
    <mergeCell ref="C7:E8"/>
    <mergeCell ref="A9:A11"/>
    <mergeCell ref="B9:C11"/>
    <mergeCell ref="A12:A13"/>
    <mergeCell ref="B12:C13"/>
    <mergeCell ref="D12:D1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98"/>
  <sheetViews>
    <sheetView topLeftCell="A70" zoomScale="85" zoomScaleNormal="85" workbookViewId="0">
      <selection activeCell="V89" sqref="V89"/>
    </sheetView>
  </sheetViews>
  <sheetFormatPr defaultRowHeight="15" x14ac:dyDescent="0.25"/>
  <cols>
    <col min="2" max="2" width="3.85546875" customWidth="1"/>
    <col min="3" max="3" width="9.140625" hidden="1" customWidth="1"/>
    <col min="6" max="6" width="18" customWidth="1"/>
    <col min="8" max="8" width="8.42578125" customWidth="1"/>
    <col min="9" max="9" width="16.28515625" customWidth="1"/>
    <col min="10" max="10" width="9.140625" hidden="1" customWidth="1"/>
    <col min="12" max="12" width="8.85546875" customWidth="1"/>
    <col min="13" max="13" width="9.140625" hidden="1" customWidth="1"/>
    <col min="15" max="15" width="8.42578125" customWidth="1"/>
    <col min="16" max="16" width="9.140625" hidden="1" customWidth="1"/>
    <col min="19" max="19" width="17.85546875" customWidth="1"/>
    <col min="21" max="21" width="19.85546875" customWidth="1"/>
    <col min="22" max="22" width="12.85546875" customWidth="1"/>
  </cols>
  <sheetData>
    <row r="1" spans="1:20" ht="15" customHeight="1" x14ac:dyDescent="0.25">
      <c r="A1" s="417" t="s">
        <v>148</v>
      </c>
      <c r="B1" s="418"/>
      <c r="C1" s="418"/>
      <c r="D1" s="418"/>
      <c r="E1" s="418"/>
      <c r="F1" s="418"/>
      <c r="G1" s="418"/>
      <c r="H1" s="419"/>
      <c r="I1" s="421" t="s">
        <v>402</v>
      </c>
      <c r="J1" s="422"/>
      <c r="K1" s="422"/>
      <c r="L1" s="422"/>
      <c r="M1" s="422"/>
      <c r="N1" s="422"/>
      <c r="O1" s="422"/>
      <c r="P1" s="423"/>
    </row>
    <row r="2" spans="1:20" ht="15.75" thickBot="1" x14ac:dyDescent="0.3">
      <c r="A2" s="420"/>
      <c r="B2" s="307"/>
      <c r="C2" s="307"/>
      <c r="D2" s="307"/>
      <c r="E2" s="307"/>
      <c r="F2" s="307"/>
      <c r="G2" s="307"/>
      <c r="H2" s="305"/>
      <c r="I2" s="339"/>
      <c r="J2" s="340"/>
      <c r="K2" s="340"/>
      <c r="L2" s="340"/>
      <c r="M2" s="340"/>
      <c r="N2" s="340"/>
      <c r="O2" s="340"/>
      <c r="P2" s="343"/>
    </row>
    <row r="3" spans="1:20" x14ac:dyDescent="0.25">
      <c r="A3" s="424" t="s">
        <v>149</v>
      </c>
      <c r="B3" s="306"/>
      <c r="C3" s="306"/>
      <c r="D3" s="306"/>
      <c r="E3" s="306"/>
      <c r="F3" s="306"/>
      <c r="G3" s="306"/>
      <c r="H3" s="303"/>
      <c r="I3" s="425">
        <v>43922</v>
      </c>
      <c r="J3" s="337"/>
      <c r="K3" s="337"/>
      <c r="L3" s="337"/>
      <c r="M3" s="337"/>
      <c r="N3" s="337"/>
      <c r="O3" s="337"/>
      <c r="P3" s="342"/>
    </row>
    <row r="4" spans="1:20" ht="15.75" thickBot="1" x14ac:dyDescent="0.3">
      <c r="A4" s="420"/>
      <c r="B4" s="307"/>
      <c r="C4" s="307"/>
      <c r="D4" s="307"/>
      <c r="E4" s="307"/>
      <c r="F4" s="307"/>
      <c r="G4" s="307"/>
      <c r="H4" s="305"/>
      <c r="I4" s="339"/>
      <c r="J4" s="340"/>
      <c r="K4" s="340"/>
      <c r="L4" s="340"/>
      <c r="M4" s="340"/>
      <c r="N4" s="340"/>
      <c r="O4" s="340"/>
      <c r="P4" s="343"/>
    </row>
    <row r="5" spans="1:20" x14ac:dyDescent="0.25">
      <c r="A5" s="424" t="s">
        <v>150</v>
      </c>
      <c r="B5" s="306"/>
      <c r="C5" s="303"/>
      <c r="D5" s="302" t="s">
        <v>151</v>
      </c>
      <c r="E5" s="306"/>
      <c r="F5" s="306"/>
      <c r="G5" s="306"/>
      <c r="H5" s="306"/>
      <c r="I5" s="306"/>
      <c r="J5" s="306"/>
      <c r="K5" s="306"/>
      <c r="L5" s="306"/>
      <c r="M5" s="306"/>
      <c r="N5" s="306"/>
      <c r="O5" s="306"/>
      <c r="P5" s="426"/>
    </row>
    <row r="6" spans="1:20" ht="15.75" thickBot="1" x14ac:dyDescent="0.3">
      <c r="A6" s="420"/>
      <c r="B6" s="307"/>
      <c r="C6" s="305"/>
      <c r="D6" s="304"/>
      <c r="E6" s="307"/>
      <c r="F6" s="307"/>
      <c r="G6" s="307"/>
      <c r="H6" s="307"/>
      <c r="I6" s="307"/>
      <c r="J6" s="307"/>
      <c r="K6" s="307"/>
      <c r="L6" s="307"/>
      <c r="M6" s="307"/>
      <c r="N6" s="307"/>
      <c r="O6" s="307"/>
      <c r="P6" s="427"/>
    </row>
    <row r="7" spans="1:20" x14ac:dyDescent="0.25">
      <c r="A7" s="424" t="s">
        <v>152</v>
      </c>
      <c r="B7" s="306"/>
      <c r="C7" s="303"/>
      <c r="D7" s="302" t="s">
        <v>153</v>
      </c>
      <c r="E7" s="306"/>
      <c r="F7" s="306"/>
      <c r="G7" s="306"/>
      <c r="H7" s="306"/>
      <c r="I7" s="306"/>
      <c r="J7" s="306"/>
      <c r="K7" s="306"/>
      <c r="L7" s="306"/>
      <c r="M7" s="306"/>
      <c r="N7" s="306"/>
      <c r="O7" s="306"/>
      <c r="P7" s="426"/>
    </row>
    <row r="8" spans="1:20" ht="15.75" thickBot="1" x14ac:dyDescent="0.3">
      <c r="A8" s="420"/>
      <c r="B8" s="307"/>
      <c r="C8" s="305"/>
      <c r="D8" s="304"/>
      <c r="E8" s="307"/>
      <c r="F8" s="307"/>
      <c r="G8" s="307"/>
      <c r="H8" s="307"/>
      <c r="I8" s="307"/>
      <c r="J8" s="307"/>
      <c r="K8" s="307"/>
      <c r="L8" s="307"/>
      <c r="M8" s="307"/>
      <c r="N8" s="307"/>
      <c r="O8" s="307"/>
      <c r="P8" s="427"/>
    </row>
    <row r="9" spans="1:20" x14ac:dyDescent="0.25">
      <c r="A9" s="424" t="s">
        <v>154</v>
      </c>
      <c r="B9" s="306"/>
      <c r="C9" s="303"/>
      <c r="D9" s="302" t="s">
        <v>155</v>
      </c>
      <c r="E9" s="306"/>
      <c r="F9" s="306"/>
      <c r="G9" s="306"/>
      <c r="H9" s="306"/>
      <c r="I9" s="306"/>
      <c r="J9" s="306"/>
      <c r="K9" s="306"/>
      <c r="L9" s="306"/>
      <c r="M9" s="306"/>
      <c r="N9" s="306"/>
      <c r="O9" s="306"/>
      <c r="P9" s="426"/>
    </row>
    <row r="10" spans="1:20" ht="15.75" thickBot="1" x14ac:dyDescent="0.3">
      <c r="A10" s="420"/>
      <c r="B10" s="307"/>
      <c r="C10" s="305"/>
      <c r="D10" s="304"/>
      <c r="E10" s="307"/>
      <c r="F10" s="307"/>
      <c r="G10" s="428"/>
      <c r="H10" s="428"/>
      <c r="I10" s="428"/>
      <c r="J10" s="428"/>
      <c r="K10" s="307"/>
      <c r="L10" s="307"/>
      <c r="M10" s="307"/>
      <c r="N10" s="307"/>
      <c r="O10" s="307"/>
      <c r="P10" s="427"/>
    </row>
    <row r="11" spans="1:20" x14ac:dyDescent="0.25">
      <c r="A11" s="424" t="s">
        <v>156</v>
      </c>
      <c r="B11" s="306"/>
      <c r="C11" s="303"/>
      <c r="D11" s="302" t="s">
        <v>157</v>
      </c>
      <c r="E11" s="306"/>
      <c r="F11" s="306"/>
      <c r="G11" s="429" t="s">
        <v>171</v>
      </c>
      <c r="H11" s="430"/>
      <c r="I11" s="430"/>
      <c r="J11" s="431"/>
      <c r="K11" s="302" t="s">
        <v>158</v>
      </c>
      <c r="L11" s="306"/>
      <c r="M11" s="303"/>
      <c r="N11" s="302" t="s">
        <v>159</v>
      </c>
      <c r="O11" s="306"/>
      <c r="P11" s="426"/>
      <c r="S11" s="212"/>
      <c r="T11" s="212"/>
    </row>
    <row r="12" spans="1:20" ht="15.75" thickBot="1" x14ac:dyDescent="0.3">
      <c r="A12" s="420"/>
      <c r="B12" s="307"/>
      <c r="C12" s="305"/>
      <c r="D12" s="304"/>
      <c r="E12" s="307"/>
      <c r="F12" s="307"/>
      <c r="G12" s="432"/>
      <c r="H12" s="433"/>
      <c r="I12" s="433"/>
      <c r="J12" s="434"/>
      <c r="K12" s="304"/>
      <c r="L12" s="307"/>
      <c r="M12" s="305"/>
      <c r="N12" s="304"/>
      <c r="O12" s="307"/>
      <c r="P12" s="427"/>
      <c r="S12" s="212"/>
      <c r="T12" s="212"/>
    </row>
    <row r="13" spans="1:20" ht="15" customHeight="1" x14ac:dyDescent="0.25">
      <c r="A13" s="384">
        <v>1</v>
      </c>
      <c r="B13" s="385"/>
      <c r="C13" s="386"/>
      <c r="D13" s="390" t="s">
        <v>409</v>
      </c>
      <c r="E13" s="391"/>
      <c r="F13" s="392"/>
      <c r="G13" s="435">
        <v>2666</v>
      </c>
      <c r="H13" s="436"/>
      <c r="I13" s="436"/>
      <c r="J13" s="437"/>
      <c r="K13" s="398">
        <f>+(G13/V90)</f>
        <v>0.27371663244353184</v>
      </c>
      <c r="L13" s="399">
        <v>0.27802936831960329</v>
      </c>
      <c r="M13" s="400">
        <v>0.27802936831960329</v>
      </c>
      <c r="N13" s="398">
        <f>+(G13/V89)</f>
        <v>6.7118149089902074E-2</v>
      </c>
      <c r="O13" s="399">
        <v>0.24382955105194823</v>
      </c>
      <c r="P13" s="404">
        <v>0.24382955105194823</v>
      </c>
      <c r="S13" s="212"/>
      <c r="T13" s="212"/>
    </row>
    <row r="14" spans="1:20" ht="15.75" thickBot="1" x14ac:dyDescent="0.3">
      <c r="A14" s="387"/>
      <c r="B14" s="388"/>
      <c r="C14" s="389"/>
      <c r="D14" s="393"/>
      <c r="E14" s="394"/>
      <c r="F14" s="395"/>
      <c r="G14" s="397"/>
      <c r="H14" s="388"/>
      <c r="I14" s="388"/>
      <c r="J14" s="389"/>
      <c r="K14" s="401">
        <v>0.27802936831960329</v>
      </c>
      <c r="L14" s="402">
        <v>0.27802936831960329</v>
      </c>
      <c r="M14" s="403">
        <v>0.27802936831960329</v>
      </c>
      <c r="N14" s="401">
        <v>0.24382955105194823</v>
      </c>
      <c r="O14" s="402">
        <v>0.24382955105194823</v>
      </c>
      <c r="P14" s="405">
        <v>0.24382955105194823</v>
      </c>
      <c r="S14" s="212"/>
      <c r="T14" s="212"/>
    </row>
    <row r="15" spans="1:20" ht="15" customHeight="1" x14ac:dyDescent="0.25">
      <c r="A15" s="384">
        <v>2</v>
      </c>
      <c r="B15" s="385"/>
      <c r="C15" s="386"/>
      <c r="D15" s="390" t="s">
        <v>408</v>
      </c>
      <c r="E15" s="391"/>
      <c r="F15" s="392"/>
      <c r="G15" s="396">
        <v>890</v>
      </c>
      <c r="H15" s="385"/>
      <c r="I15" s="385"/>
      <c r="J15" s="386"/>
      <c r="K15" s="398">
        <f>+(G15/V90)</f>
        <v>9.1375770020533875E-2</v>
      </c>
      <c r="L15" s="399">
        <v>0.27802936831960329</v>
      </c>
      <c r="M15" s="400">
        <v>0.27802936831960329</v>
      </c>
      <c r="N15" s="398">
        <f>+(G15/V89)</f>
        <v>2.2406283829712242E-2</v>
      </c>
      <c r="O15" s="399">
        <v>9.22423052399374E-2</v>
      </c>
      <c r="P15" s="404">
        <v>9.22423052399374E-2</v>
      </c>
      <c r="S15" s="212"/>
      <c r="T15" s="212"/>
    </row>
    <row r="16" spans="1:20" ht="12" customHeight="1" thickBot="1" x14ac:dyDescent="0.3">
      <c r="A16" s="387"/>
      <c r="B16" s="388"/>
      <c r="C16" s="389"/>
      <c r="D16" s="393"/>
      <c r="E16" s="394"/>
      <c r="F16" s="395"/>
      <c r="G16" s="397"/>
      <c r="H16" s="388"/>
      <c r="I16" s="388"/>
      <c r="J16" s="389"/>
      <c r="K16" s="401">
        <v>0.27802936831960329</v>
      </c>
      <c r="L16" s="402">
        <v>0.27802936831960329</v>
      </c>
      <c r="M16" s="403">
        <v>0.27802936831960329</v>
      </c>
      <c r="N16" s="401">
        <v>9.22423052399374E-2</v>
      </c>
      <c r="O16" s="402">
        <v>9.22423052399374E-2</v>
      </c>
      <c r="P16" s="405">
        <v>9.22423052399374E-2</v>
      </c>
      <c r="S16" s="212"/>
      <c r="T16" s="212"/>
    </row>
    <row r="17" spans="1:16" ht="15" customHeight="1" x14ac:dyDescent="0.25">
      <c r="A17" s="384">
        <v>3</v>
      </c>
      <c r="B17" s="385"/>
      <c r="C17" s="386"/>
      <c r="D17" s="390" t="s">
        <v>412</v>
      </c>
      <c r="E17" s="391"/>
      <c r="F17" s="392"/>
      <c r="G17" s="396">
        <v>322</v>
      </c>
      <c r="H17" s="385"/>
      <c r="I17" s="385"/>
      <c r="J17" s="386"/>
      <c r="K17" s="398">
        <f>+(G17/V90)</f>
        <v>3.3059548254620125E-2</v>
      </c>
      <c r="L17" s="399">
        <v>9.9904970902709847E-2</v>
      </c>
      <c r="M17" s="400">
        <v>9.9904970902709847E-2</v>
      </c>
      <c r="N17" s="398">
        <f>+(G17/V89)</f>
        <v>8.1065431383902722E-3</v>
      </c>
      <c r="O17" s="399">
        <v>9.22423052399374E-2</v>
      </c>
      <c r="P17" s="404">
        <v>9.22423052399374E-2</v>
      </c>
    </row>
    <row r="18" spans="1:16" ht="14.25" customHeight="1" thickBot="1" x14ac:dyDescent="0.3">
      <c r="A18" s="387"/>
      <c r="B18" s="388"/>
      <c r="C18" s="389"/>
      <c r="D18" s="393"/>
      <c r="E18" s="394"/>
      <c r="F18" s="395"/>
      <c r="G18" s="397"/>
      <c r="H18" s="388"/>
      <c r="I18" s="388"/>
      <c r="J18" s="389"/>
      <c r="K18" s="401">
        <v>9.9904970902709847E-2</v>
      </c>
      <c r="L18" s="402">
        <v>9.9904970902709847E-2</v>
      </c>
      <c r="M18" s="403">
        <v>9.9904970902709847E-2</v>
      </c>
      <c r="N18" s="401">
        <v>9.22423052399374E-2</v>
      </c>
      <c r="O18" s="402">
        <v>9.22423052399374E-2</v>
      </c>
      <c r="P18" s="405">
        <v>9.22423052399374E-2</v>
      </c>
    </row>
    <row r="19" spans="1:16" ht="15" customHeight="1" x14ac:dyDescent="0.25">
      <c r="A19" s="384">
        <v>4</v>
      </c>
      <c r="B19" s="385"/>
      <c r="C19" s="386"/>
      <c r="D19" s="390" t="s">
        <v>410</v>
      </c>
      <c r="E19" s="391"/>
      <c r="F19" s="392"/>
      <c r="G19" s="396">
        <v>423</v>
      </c>
      <c r="H19" s="385"/>
      <c r="I19" s="385"/>
      <c r="J19" s="386"/>
      <c r="K19" s="398">
        <f>+(G19/V90)</f>
        <v>4.3429158110882958E-2</v>
      </c>
      <c r="L19" s="399">
        <v>9.9904970902709847E-2</v>
      </c>
      <c r="M19" s="400">
        <v>9.9904970902709847E-2</v>
      </c>
      <c r="N19" s="398">
        <f>+(G19/V89)</f>
        <v>1.0649278719065482E-2</v>
      </c>
      <c r="O19" s="399">
        <v>9.22423052399374E-2</v>
      </c>
      <c r="P19" s="404">
        <v>9.22423052399374E-2</v>
      </c>
    </row>
    <row r="20" spans="1:16" ht="12.75" customHeight="1" thickBot="1" x14ac:dyDescent="0.3">
      <c r="A20" s="387"/>
      <c r="B20" s="388"/>
      <c r="C20" s="389"/>
      <c r="D20" s="393"/>
      <c r="E20" s="394"/>
      <c r="F20" s="395"/>
      <c r="G20" s="397"/>
      <c r="H20" s="388"/>
      <c r="I20" s="388"/>
      <c r="J20" s="389"/>
      <c r="K20" s="401">
        <v>9.9904970902709847E-2</v>
      </c>
      <c r="L20" s="402">
        <v>9.9904970902709847E-2</v>
      </c>
      <c r="M20" s="403">
        <v>9.9904970902709847E-2</v>
      </c>
      <c r="N20" s="401">
        <v>9.22423052399374E-2</v>
      </c>
      <c r="O20" s="402">
        <v>9.22423052399374E-2</v>
      </c>
      <c r="P20" s="405">
        <v>9.22423052399374E-2</v>
      </c>
    </row>
    <row r="21" spans="1:16" ht="26.25" customHeight="1" thickBot="1" x14ac:dyDescent="0.3">
      <c r="A21" s="406">
        <v>5</v>
      </c>
      <c r="B21" s="407"/>
      <c r="C21" s="408"/>
      <c r="D21" s="409" t="s">
        <v>413</v>
      </c>
      <c r="E21" s="410"/>
      <c r="F21" s="411"/>
      <c r="G21" s="412">
        <v>273</v>
      </c>
      <c r="H21" s="407"/>
      <c r="I21" s="407"/>
      <c r="J21" s="408"/>
      <c r="K21" s="413">
        <f>+(G21/V90)</f>
        <v>2.8028747433264885E-2</v>
      </c>
      <c r="L21" s="414">
        <v>6.5288461402893905E-2</v>
      </c>
      <c r="M21" s="415">
        <v>6.5288461402893905E-2</v>
      </c>
      <c r="N21" s="413">
        <f>+(G21/V89)</f>
        <v>6.8729387477656657E-3</v>
      </c>
      <c r="O21" s="414">
        <v>6.5288461402893905E-2</v>
      </c>
      <c r="P21" s="416">
        <v>6.5288461402893905E-2</v>
      </c>
    </row>
    <row r="22" spans="1:16" ht="15.75" thickBot="1" x14ac:dyDescent="0.3">
      <c r="A22" s="438"/>
      <c r="B22" s="439"/>
      <c r="C22" s="328"/>
      <c r="D22" s="327" t="s">
        <v>103</v>
      </c>
      <c r="E22" s="439"/>
      <c r="F22" s="328"/>
      <c r="G22" s="327">
        <f>SUM(G13:J21)</f>
        <v>4574</v>
      </c>
      <c r="H22" s="439"/>
      <c r="I22" s="439"/>
      <c r="J22" s="328"/>
      <c r="K22" s="327"/>
      <c r="L22" s="439"/>
      <c r="M22" s="328"/>
      <c r="N22" s="327"/>
      <c r="O22" s="439"/>
      <c r="P22" s="440"/>
    </row>
    <row r="23" spans="1:16" ht="15.75" thickBot="1" x14ac:dyDescent="0.3">
      <c r="A23" s="220"/>
      <c r="B23" s="218"/>
      <c r="C23" s="86"/>
      <c r="D23" s="218"/>
      <c r="E23" s="218"/>
      <c r="F23" s="86"/>
      <c r="G23" s="218"/>
      <c r="H23" s="441"/>
      <c r="I23" s="442"/>
      <c r="J23" s="86"/>
      <c r="K23" s="218"/>
      <c r="L23" s="218"/>
      <c r="M23" s="86"/>
      <c r="N23" s="218"/>
      <c r="O23" s="218"/>
      <c r="P23" s="221"/>
    </row>
    <row r="24" spans="1:16" x14ac:dyDescent="0.25">
      <c r="A24" s="424" t="s">
        <v>160</v>
      </c>
      <c r="B24" s="306"/>
      <c r="C24" s="303"/>
      <c r="D24" s="302" t="s">
        <v>161</v>
      </c>
      <c r="E24" s="306"/>
      <c r="F24" s="306"/>
      <c r="G24" s="306"/>
      <c r="H24" s="306"/>
      <c r="I24" s="306"/>
      <c r="J24" s="306"/>
      <c r="K24" s="306"/>
      <c r="L24" s="306"/>
      <c r="M24" s="306"/>
      <c r="N24" s="306"/>
      <c r="O24" s="306"/>
      <c r="P24" s="426"/>
    </row>
    <row r="25" spans="1:16" ht="15.75" thickBot="1" x14ac:dyDescent="0.3">
      <c r="A25" s="420"/>
      <c r="B25" s="307"/>
      <c r="C25" s="305"/>
      <c r="D25" s="304"/>
      <c r="E25" s="307"/>
      <c r="F25" s="307"/>
      <c r="G25" s="307"/>
      <c r="H25" s="307"/>
      <c r="I25" s="307"/>
      <c r="J25" s="307"/>
      <c r="K25" s="307"/>
      <c r="L25" s="307"/>
      <c r="M25" s="307"/>
      <c r="N25" s="307"/>
      <c r="O25" s="307"/>
      <c r="P25" s="427"/>
    </row>
    <row r="26" spans="1:16" x14ac:dyDescent="0.25">
      <c r="A26" s="424" t="s">
        <v>156</v>
      </c>
      <c r="B26" s="306"/>
      <c r="C26" s="303"/>
      <c r="D26" s="302" t="s">
        <v>157</v>
      </c>
      <c r="E26" s="306"/>
      <c r="F26" s="303"/>
      <c r="G26" s="302" t="s">
        <v>180</v>
      </c>
      <c r="H26" s="306"/>
      <c r="I26" s="306"/>
      <c r="J26" s="303"/>
      <c r="K26" s="302" t="s">
        <v>172</v>
      </c>
      <c r="L26" s="306"/>
      <c r="M26" s="303"/>
      <c r="N26" s="302" t="s">
        <v>159</v>
      </c>
      <c r="O26" s="306"/>
      <c r="P26" s="426"/>
    </row>
    <row r="27" spans="1:16" ht="15.75" thickBot="1" x14ac:dyDescent="0.3">
      <c r="A27" s="420"/>
      <c r="B27" s="307"/>
      <c r="C27" s="305"/>
      <c r="D27" s="304"/>
      <c r="E27" s="307"/>
      <c r="F27" s="305"/>
      <c r="G27" s="304"/>
      <c r="H27" s="307"/>
      <c r="I27" s="307"/>
      <c r="J27" s="305"/>
      <c r="K27" s="304"/>
      <c r="L27" s="307"/>
      <c r="M27" s="305"/>
      <c r="N27" s="304"/>
      <c r="O27" s="307"/>
      <c r="P27" s="427"/>
    </row>
    <row r="28" spans="1:16" ht="15" customHeight="1" x14ac:dyDescent="0.25">
      <c r="A28" s="344">
        <v>1</v>
      </c>
      <c r="B28" s="337"/>
      <c r="C28" s="338"/>
      <c r="D28" s="443" t="s">
        <v>404</v>
      </c>
      <c r="E28" s="444"/>
      <c r="F28" s="445"/>
      <c r="G28" s="350">
        <v>0</v>
      </c>
      <c r="H28" s="379"/>
      <c r="I28" s="379"/>
      <c r="J28" s="351"/>
      <c r="K28" s="369"/>
      <c r="L28" s="337"/>
      <c r="M28" s="338"/>
      <c r="N28" s="354">
        <v>0</v>
      </c>
      <c r="O28" s="379"/>
      <c r="P28" s="449"/>
    </row>
    <row r="29" spans="1:16" ht="15.75" thickBot="1" x14ac:dyDescent="0.3">
      <c r="A29" s="348"/>
      <c r="B29" s="340"/>
      <c r="C29" s="341"/>
      <c r="D29" s="446"/>
      <c r="E29" s="447"/>
      <c r="F29" s="448"/>
      <c r="G29" s="352"/>
      <c r="H29" s="383"/>
      <c r="I29" s="383"/>
      <c r="J29" s="353"/>
      <c r="K29" s="339"/>
      <c r="L29" s="340"/>
      <c r="M29" s="341"/>
      <c r="N29" s="352"/>
      <c r="O29" s="383"/>
      <c r="P29" s="450"/>
    </row>
    <row r="30" spans="1:16" ht="15" customHeight="1" x14ac:dyDescent="0.25">
      <c r="A30" s="344">
        <v>2</v>
      </c>
      <c r="B30" s="337"/>
      <c r="C30" s="338"/>
      <c r="D30" s="443" t="s">
        <v>405</v>
      </c>
      <c r="E30" s="444"/>
      <c r="F30" s="445"/>
      <c r="G30" s="350">
        <v>0</v>
      </c>
      <c r="H30" s="379"/>
      <c r="I30" s="379"/>
      <c r="J30" s="351"/>
      <c r="K30" s="369"/>
      <c r="L30" s="337"/>
      <c r="M30" s="338"/>
      <c r="N30" s="354">
        <v>0</v>
      </c>
      <c r="O30" s="379"/>
      <c r="P30" s="449"/>
    </row>
    <row r="31" spans="1:16" ht="15.75" thickBot="1" x14ac:dyDescent="0.3">
      <c r="A31" s="348"/>
      <c r="B31" s="340"/>
      <c r="C31" s="341"/>
      <c r="D31" s="446"/>
      <c r="E31" s="447"/>
      <c r="F31" s="448"/>
      <c r="G31" s="352"/>
      <c r="H31" s="383"/>
      <c r="I31" s="383"/>
      <c r="J31" s="353"/>
      <c r="K31" s="339"/>
      <c r="L31" s="340"/>
      <c r="M31" s="341"/>
      <c r="N31" s="352"/>
      <c r="O31" s="383"/>
      <c r="P31" s="450"/>
    </row>
    <row r="32" spans="1:16" ht="15" customHeight="1" x14ac:dyDescent="0.25">
      <c r="A32" s="424"/>
      <c r="B32" s="306"/>
      <c r="C32" s="303"/>
      <c r="D32" s="302"/>
      <c r="E32" s="306"/>
      <c r="F32" s="303"/>
      <c r="G32" s="302"/>
      <c r="H32" s="306"/>
      <c r="I32" s="306"/>
      <c r="J32" s="303"/>
      <c r="K32" s="302"/>
      <c r="L32" s="306"/>
      <c r="M32" s="303"/>
      <c r="N32" s="302"/>
      <c r="O32" s="306"/>
      <c r="P32" s="426"/>
    </row>
    <row r="33" spans="1:16" ht="15.75" thickBot="1" x14ac:dyDescent="0.3">
      <c r="A33" s="420"/>
      <c r="B33" s="307"/>
      <c r="C33" s="305"/>
      <c r="D33" s="304"/>
      <c r="E33" s="307"/>
      <c r="F33" s="305"/>
      <c r="G33" s="321"/>
      <c r="H33" s="428"/>
      <c r="I33" s="428"/>
      <c r="J33" s="322"/>
      <c r="K33" s="304"/>
      <c r="L33" s="307"/>
      <c r="M33" s="305"/>
      <c r="N33" s="304"/>
      <c r="O33" s="307"/>
      <c r="P33" s="427"/>
    </row>
    <row r="34" spans="1:16" ht="15.75" thickBot="1" x14ac:dyDescent="0.3">
      <c r="A34" s="438"/>
      <c r="B34" s="439"/>
      <c r="C34" s="328"/>
      <c r="D34" s="327" t="s">
        <v>103</v>
      </c>
      <c r="E34" s="439"/>
      <c r="F34" s="439"/>
      <c r="G34" s="451">
        <f>SUM(G28:J33)</f>
        <v>0</v>
      </c>
      <c r="H34" s="452"/>
      <c r="I34" s="452"/>
      <c r="J34" s="453"/>
      <c r="K34" s="439"/>
      <c r="L34" s="439"/>
      <c r="M34" s="328"/>
      <c r="N34" s="327"/>
      <c r="O34" s="439"/>
      <c r="P34" s="440"/>
    </row>
    <row r="35" spans="1:16" ht="15.75" thickBot="1" x14ac:dyDescent="0.3">
      <c r="A35" s="220"/>
      <c r="B35" s="218"/>
      <c r="C35" s="86"/>
      <c r="D35" s="218"/>
      <c r="E35" s="218"/>
      <c r="F35" s="86"/>
      <c r="G35" s="218"/>
      <c r="H35" s="454"/>
      <c r="I35" s="455"/>
      <c r="J35" s="86"/>
      <c r="K35" s="218"/>
      <c r="L35" s="218"/>
      <c r="M35" s="86"/>
      <c r="N35" s="218"/>
      <c r="O35" s="218"/>
      <c r="P35" s="221"/>
    </row>
    <row r="36" spans="1:16" x14ac:dyDescent="0.25">
      <c r="A36" s="424" t="s">
        <v>163</v>
      </c>
      <c r="B36" s="306"/>
      <c r="C36" s="303"/>
      <c r="D36" s="302" t="s">
        <v>164</v>
      </c>
      <c r="E36" s="306"/>
      <c r="F36" s="306"/>
      <c r="G36" s="306"/>
      <c r="H36" s="306"/>
      <c r="I36" s="306"/>
      <c r="J36" s="306"/>
      <c r="K36" s="306"/>
      <c r="L36" s="306"/>
      <c r="M36" s="306"/>
      <c r="N36" s="306"/>
      <c r="O36" s="306"/>
      <c r="P36" s="426"/>
    </row>
    <row r="37" spans="1:16" ht="15.75" thickBot="1" x14ac:dyDescent="0.3">
      <c r="A37" s="420"/>
      <c r="B37" s="307"/>
      <c r="C37" s="305"/>
      <c r="D37" s="304"/>
      <c r="E37" s="307"/>
      <c r="F37" s="307"/>
      <c r="G37" s="307"/>
      <c r="H37" s="307"/>
      <c r="I37" s="307"/>
      <c r="J37" s="307"/>
      <c r="K37" s="307"/>
      <c r="L37" s="307"/>
      <c r="M37" s="307"/>
      <c r="N37" s="307"/>
      <c r="O37" s="307"/>
      <c r="P37" s="427"/>
    </row>
    <row r="38" spans="1:16" x14ac:dyDescent="0.25">
      <c r="A38" s="424" t="s">
        <v>156</v>
      </c>
      <c r="B38" s="306"/>
      <c r="C38" s="303"/>
      <c r="D38" s="302" t="s">
        <v>165</v>
      </c>
      <c r="E38" s="306"/>
      <c r="F38" s="303"/>
      <c r="G38" s="302" t="s">
        <v>166</v>
      </c>
      <c r="H38" s="306"/>
      <c r="I38" s="306"/>
      <c r="J38" s="303"/>
      <c r="K38" s="302" t="s">
        <v>181</v>
      </c>
      <c r="L38" s="306"/>
      <c r="M38" s="303"/>
      <c r="N38" s="302" t="s">
        <v>167</v>
      </c>
      <c r="O38" s="306"/>
      <c r="P38" s="426"/>
    </row>
    <row r="39" spans="1:16" ht="15.75" thickBot="1" x14ac:dyDescent="0.3">
      <c r="A39" s="420"/>
      <c r="B39" s="307"/>
      <c r="C39" s="305"/>
      <c r="D39" s="304"/>
      <c r="E39" s="307"/>
      <c r="F39" s="305"/>
      <c r="G39" s="304"/>
      <c r="H39" s="307"/>
      <c r="I39" s="307"/>
      <c r="J39" s="305"/>
      <c r="K39" s="304"/>
      <c r="L39" s="307"/>
      <c r="M39" s="305"/>
      <c r="N39" s="304"/>
      <c r="O39" s="307"/>
      <c r="P39" s="427"/>
    </row>
    <row r="40" spans="1:16" x14ac:dyDescent="0.25">
      <c r="A40" s="344">
        <v>1</v>
      </c>
      <c r="B40" s="337"/>
      <c r="C40" s="338"/>
      <c r="D40" s="336" t="str">
        <f>+D13</f>
        <v xml:space="preserve">MSA GLOBAL LLC  </v>
      </c>
      <c r="E40" s="337"/>
      <c r="F40" s="338"/>
      <c r="G40" s="336" t="s">
        <v>168</v>
      </c>
      <c r="H40" s="337"/>
      <c r="I40" s="337"/>
      <c r="J40" s="338"/>
      <c r="K40" s="336"/>
      <c r="L40" s="337"/>
      <c r="M40" s="338"/>
      <c r="N40" s="336"/>
      <c r="O40" s="337"/>
      <c r="P40" s="342"/>
    </row>
    <row r="41" spans="1:16" ht="15.75" thickBot="1" x14ac:dyDescent="0.3">
      <c r="A41" s="345"/>
      <c r="B41" s="346"/>
      <c r="C41" s="347"/>
      <c r="D41" s="349"/>
      <c r="E41" s="346"/>
      <c r="F41" s="347"/>
      <c r="G41" s="339"/>
      <c r="H41" s="340"/>
      <c r="I41" s="340"/>
      <c r="J41" s="341"/>
      <c r="K41" s="339"/>
      <c r="L41" s="340"/>
      <c r="M41" s="341"/>
      <c r="N41" s="339"/>
      <c r="O41" s="340"/>
      <c r="P41" s="343"/>
    </row>
    <row r="42" spans="1:16" x14ac:dyDescent="0.25">
      <c r="A42" s="345"/>
      <c r="B42" s="346"/>
      <c r="C42" s="347"/>
      <c r="D42" s="349"/>
      <c r="E42" s="346"/>
      <c r="F42" s="347"/>
      <c r="G42" s="336" t="s">
        <v>169</v>
      </c>
      <c r="H42" s="337"/>
      <c r="I42" s="337"/>
      <c r="J42" s="338"/>
      <c r="K42" s="336"/>
      <c r="L42" s="337"/>
      <c r="M42" s="338"/>
      <c r="N42" s="336"/>
      <c r="O42" s="337"/>
      <c r="P42" s="342"/>
    </row>
    <row r="43" spans="1:16" ht="15.75" thickBot="1" x14ac:dyDescent="0.3">
      <c r="A43" s="345"/>
      <c r="B43" s="346"/>
      <c r="C43" s="347"/>
      <c r="D43" s="349"/>
      <c r="E43" s="346"/>
      <c r="F43" s="347"/>
      <c r="G43" s="339"/>
      <c r="H43" s="340"/>
      <c r="I43" s="340"/>
      <c r="J43" s="341"/>
      <c r="K43" s="339"/>
      <c r="L43" s="340"/>
      <c r="M43" s="341"/>
      <c r="N43" s="339"/>
      <c r="O43" s="340"/>
      <c r="P43" s="343"/>
    </row>
    <row r="44" spans="1:16" x14ac:dyDescent="0.25">
      <c r="A44" s="345"/>
      <c r="B44" s="346"/>
      <c r="C44" s="347"/>
      <c r="D44" s="349"/>
      <c r="E44" s="346"/>
      <c r="F44" s="347"/>
      <c r="G44" s="336" t="s">
        <v>170</v>
      </c>
      <c r="H44" s="337"/>
      <c r="I44" s="337"/>
      <c r="J44" s="338"/>
      <c r="K44" s="336">
        <f>+G13</f>
        <v>2666</v>
      </c>
      <c r="L44" s="337"/>
      <c r="M44" s="338"/>
      <c r="N44" s="336"/>
      <c r="O44" s="337"/>
      <c r="P44" s="342"/>
    </row>
    <row r="45" spans="1:16" ht="15.75" thickBot="1" x14ac:dyDescent="0.3">
      <c r="A45" s="345"/>
      <c r="B45" s="346"/>
      <c r="C45" s="347"/>
      <c r="D45" s="349"/>
      <c r="E45" s="346"/>
      <c r="F45" s="347"/>
      <c r="G45" s="339"/>
      <c r="H45" s="340"/>
      <c r="I45" s="340"/>
      <c r="J45" s="341"/>
      <c r="K45" s="339"/>
      <c r="L45" s="340"/>
      <c r="M45" s="341"/>
      <c r="N45" s="339"/>
      <c r="O45" s="340"/>
      <c r="P45" s="343"/>
    </row>
    <row r="46" spans="1:16" x14ac:dyDescent="0.25">
      <c r="A46" s="345"/>
      <c r="B46" s="346"/>
      <c r="C46" s="347"/>
      <c r="D46" s="349"/>
      <c r="E46" s="346"/>
      <c r="F46" s="347"/>
      <c r="G46" s="336" t="s">
        <v>110</v>
      </c>
      <c r="H46" s="337"/>
      <c r="I46" s="337"/>
      <c r="J46" s="338"/>
      <c r="K46" s="336">
        <f>K40+K42+K44</f>
        <v>2666</v>
      </c>
      <c r="L46" s="337"/>
      <c r="M46" s="338"/>
      <c r="N46" s="369">
        <f>+K13</f>
        <v>0.27371663244353184</v>
      </c>
      <c r="O46" s="370">
        <v>0.27802936831960329</v>
      </c>
      <c r="P46" s="371">
        <v>0.27802936831960329</v>
      </c>
    </row>
    <row r="47" spans="1:16" ht="15.75" thickBot="1" x14ac:dyDescent="0.3">
      <c r="A47" s="348"/>
      <c r="B47" s="340"/>
      <c r="C47" s="341"/>
      <c r="D47" s="339"/>
      <c r="E47" s="340"/>
      <c r="F47" s="341"/>
      <c r="G47" s="339"/>
      <c r="H47" s="340"/>
      <c r="I47" s="340"/>
      <c r="J47" s="341"/>
      <c r="K47" s="339"/>
      <c r="L47" s="340"/>
      <c r="M47" s="341"/>
      <c r="N47" s="372">
        <v>0.27802936831960329</v>
      </c>
      <c r="O47" s="373">
        <v>0.27802936831960329</v>
      </c>
      <c r="P47" s="374">
        <v>0.27802936831960329</v>
      </c>
    </row>
    <row r="48" spans="1:16" x14ac:dyDescent="0.25">
      <c r="A48" s="344">
        <v>2</v>
      </c>
      <c r="B48" s="337"/>
      <c r="C48" s="338"/>
      <c r="D48" s="350" t="s">
        <v>408</v>
      </c>
      <c r="E48" s="379"/>
      <c r="F48" s="351"/>
      <c r="G48" s="336" t="s">
        <v>168</v>
      </c>
      <c r="H48" s="337"/>
      <c r="I48" s="337"/>
      <c r="J48" s="338"/>
      <c r="K48" s="336"/>
      <c r="L48" s="337"/>
      <c r="M48" s="338"/>
      <c r="N48" s="336"/>
      <c r="O48" s="337"/>
      <c r="P48" s="342"/>
    </row>
    <row r="49" spans="1:16" ht="15.75" thickBot="1" x14ac:dyDescent="0.3">
      <c r="A49" s="345"/>
      <c r="B49" s="346"/>
      <c r="C49" s="347"/>
      <c r="D49" s="380"/>
      <c r="E49" s="381"/>
      <c r="F49" s="382"/>
      <c r="G49" s="339"/>
      <c r="H49" s="340"/>
      <c r="I49" s="340"/>
      <c r="J49" s="341"/>
      <c r="K49" s="339"/>
      <c r="L49" s="340"/>
      <c r="M49" s="341"/>
      <c r="N49" s="339"/>
      <c r="O49" s="340"/>
      <c r="P49" s="343"/>
    </row>
    <row r="50" spans="1:16" x14ac:dyDescent="0.25">
      <c r="A50" s="345"/>
      <c r="B50" s="346"/>
      <c r="C50" s="347"/>
      <c r="D50" s="380"/>
      <c r="E50" s="381"/>
      <c r="F50" s="382"/>
      <c r="G50" s="336" t="s">
        <v>169</v>
      </c>
      <c r="H50" s="337"/>
      <c r="I50" s="337"/>
      <c r="J50" s="338"/>
      <c r="K50" s="336"/>
      <c r="L50" s="337"/>
      <c r="M50" s="338"/>
      <c r="N50" s="336"/>
      <c r="O50" s="337"/>
      <c r="P50" s="342"/>
    </row>
    <row r="51" spans="1:16" ht="15.75" thickBot="1" x14ac:dyDescent="0.3">
      <c r="A51" s="345"/>
      <c r="B51" s="346"/>
      <c r="C51" s="347"/>
      <c r="D51" s="380"/>
      <c r="E51" s="381"/>
      <c r="F51" s="382"/>
      <c r="G51" s="339"/>
      <c r="H51" s="340"/>
      <c r="I51" s="340"/>
      <c r="J51" s="341"/>
      <c r="K51" s="339"/>
      <c r="L51" s="340"/>
      <c r="M51" s="341"/>
      <c r="N51" s="339"/>
      <c r="O51" s="340"/>
      <c r="P51" s="343"/>
    </row>
    <row r="52" spans="1:16" x14ac:dyDescent="0.25">
      <c r="A52" s="345"/>
      <c r="B52" s="346"/>
      <c r="C52" s="347"/>
      <c r="D52" s="380"/>
      <c r="E52" s="381"/>
      <c r="F52" s="382"/>
      <c r="G52" s="336" t="s">
        <v>170</v>
      </c>
      <c r="H52" s="337"/>
      <c r="I52" s="337"/>
      <c r="J52" s="338"/>
      <c r="K52" s="336">
        <f>+G15</f>
        <v>890</v>
      </c>
      <c r="L52" s="337"/>
      <c r="M52" s="338"/>
      <c r="N52" s="336"/>
      <c r="O52" s="337"/>
      <c r="P52" s="342"/>
    </row>
    <row r="53" spans="1:16" ht="15.75" thickBot="1" x14ac:dyDescent="0.3">
      <c r="A53" s="345"/>
      <c r="B53" s="346"/>
      <c r="C53" s="347"/>
      <c r="D53" s="380"/>
      <c r="E53" s="381"/>
      <c r="F53" s="382"/>
      <c r="G53" s="339"/>
      <c r="H53" s="340"/>
      <c r="I53" s="340"/>
      <c r="J53" s="341"/>
      <c r="K53" s="339"/>
      <c r="L53" s="340"/>
      <c r="M53" s="341"/>
      <c r="N53" s="339"/>
      <c r="O53" s="340"/>
      <c r="P53" s="343"/>
    </row>
    <row r="54" spans="1:16" x14ac:dyDescent="0.25">
      <c r="A54" s="345"/>
      <c r="B54" s="346"/>
      <c r="C54" s="347"/>
      <c r="D54" s="380"/>
      <c r="E54" s="381"/>
      <c r="F54" s="382"/>
      <c r="G54" s="336" t="s">
        <v>110</v>
      </c>
      <c r="H54" s="337"/>
      <c r="I54" s="337"/>
      <c r="J54" s="338"/>
      <c r="K54" s="336">
        <f>K48+K50+K52</f>
        <v>890</v>
      </c>
      <c r="L54" s="337"/>
      <c r="M54" s="338"/>
      <c r="N54" s="369">
        <f>+K15</f>
        <v>9.1375770020533875E-2</v>
      </c>
      <c r="O54" s="337">
        <v>0.15987200078464023</v>
      </c>
      <c r="P54" s="342">
        <v>0.15987200078464023</v>
      </c>
    </row>
    <row r="55" spans="1:16" ht="15.75" thickBot="1" x14ac:dyDescent="0.3">
      <c r="A55" s="348"/>
      <c r="B55" s="340"/>
      <c r="C55" s="341"/>
      <c r="D55" s="352"/>
      <c r="E55" s="383"/>
      <c r="F55" s="353"/>
      <c r="G55" s="339"/>
      <c r="H55" s="340"/>
      <c r="I55" s="340"/>
      <c r="J55" s="341"/>
      <c r="K55" s="339"/>
      <c r="L55" s="340"/>
      <c r="M55" s="341"/>
      <c r="N55" s="339">
        <v>0.15987200078464023</v>
      </c>
      <c r="O55" s="340">
        <v>0.15987200078464023</v>
      </c>
      <c r="P55" s="343">
        <v>0.15987200078464023</v>
      </c>
    </row>
    <row r="56" spans="1:16" ht="15" hidden="1" customHeight="1" x14ac:dyDescent="0.25">
      <c r="A56" s="344">
        <v>3</v>
      </c>
      <c r="B56" s="337"/>
      <c r="C56" s="338"/>
      <c r="D56" s="358" t="str">
        <f>+D17</f>
        <v>Pradeep Kumar</v>
      </c>
      <c r="E56" s="359"/>
      <c r="F56" s="360"/>
      <c r="G56" s="336" t="s">
        <v>168</v>
      </c>
      <c r="H56" s="337"/>
      <c r="I56" s="337"/>
      <c r="J56" s="338"/>
      <c r="K56" s="336"/>
      <c r="L56" s="337"/>
      <c r="M56" s="338"/>
      <c r="N56" s="336"/>
      <c r="O56" s="337"/>
      <c r="P56" s="342"/>
    </row>
    <row r="57" spans="1:16" x14ac:dyDescent="0.25">
      <c r="A57" s="345"/>
      <c r="B57" s="346"/>
      <c r="C57" s="347"/>
      <c r="D57" s="361"/>
      <c r="E57" s="362"/>
      <c r="F57" s="363"/>
      <c r="G57" s="349"/>
      <c r="H57" s="346"/>
      <c r="I57" s="346"/>
      <c r="J57" s="347"/>
      <c r="K57" s="349"/>
      <c r="L57" s="346"/>
      <c r="M57" s="347"/>
      <c r="N57" s="349"/>
      <c r="O57" s="346"/>
      <c r="P57" s="367"/>
    </row>
    <row r="58" spans="1:16" x14ac:dyDescent="0.25">
      <c r="A58" s="345"/>
      <c r="B58" s="346"/>
      <c r="C58" s="347"/>
      <c r="D58" s="361"/>
      <c r="E58" s="362"/>
      <c r="F58" s="363"/>
      <c r="G58" s="349"/>
      <c r="H58" s="346"/>
      <c r="I58" s="346"/>
      <c r="J58" s="347"/>
      <c r="K58" s="349"/>
      <c r="L58" s="346"/>
      <c r="M58" s="347"/>
      <c r="N58" s="349"/>
      <c r="O58" s="346"/>
      <c r="P58" s="367"/>
    </row>
    <row r="59" spans="1:16" ht="15.75" thickBot="1" x14ac:dyDescent="0.3">
      <c r="A59" s="345"/>
      <c r="B59" s="346"/>
      <c r="C59" s="347"/>
      <c r="D59" s="361"/>
      <c r="E59" s="362"/>
      <c r="F59" s="363"/>
      <c r="G59" s="339"/>
      <c r="H59" s="340"/>
      <c r="I59" s="340"/>
      <c r="J59" s="341"/>
      <c r="K59" s="339"/>
      <c r="L59" s="340"/>
      <c r="M59" s="341"/>
      <c r="N59" s="339"/>
      <c r="O59" s="340"/>
      <c r="P59" s="343"/>
    </row>
    <row r="60" spans="1:16" x14ac:dyDescent="0.25">
      <c r="A60" s="345"/>
      <c r="B60" s="346"/>
      <c r="C60" s="347"/>
      <c r="D60" s="361"/>
      <c r="E60" s="362"/>
      <c r="F60" s="363"/>
      <c r="G60" s="336" t="s">
        <v>169</v>
      </c>
      <c r="H60" s="337"/>
      <c r="I60" s="337"/>
      <c r="J60" s="338"/>
      <c r="K60" s="336"/>
      <c r="L60" s="337"/>
      <c r="M60" s="338"/>
      <c r="N60" s="336"/>
      <c r="O60" s="337"/>
      <c r="P60" s="342"/>
    </row>
    <row r="61" spans="1:16" ht="15.75" thickBot="1" x14ac:dyDescent="0.3">
      <c r="A61" s="345"/>
      <c r="B61" s="346"/>
      <c r="C61" s="347"/>
      <c r="D61" s="361"/>
      <c r="E61" s="362"/>
      <c r="F61" s="363"/>
      <c r="G61" s="339"/>
      <c r="H61" s="340"/>
      <c r="I61" s="340"/>
      <c r="J61" s="341"/>
      <c r="K61" s="339"/>
      <c r="L61" s="340"/>
      <c r="M61" s="341"/>
      <c r="N61" s="339"/>
      <c r="O61" s="340"/>
      <c r="P61" s="343"/>
    </row>
    <row r="62" spans="1:16" x14ac:dyDescent="0.25">
      <c r="A62" s="345"/>
      <c r="B62" s="346"/>
      <c r="C62" s="347"/>
      <c r="D62" s="361"/>
      <c r="E62" s="362"/>
      <c r="F62" s="363"/>
      <c r="G62" s="336" t="s">
        <v>170</v>
      </c>
      <c r="H62" s="337"/>
      <c r="I62" s="337"/>
      <c r="J62" s="338"/>
      <c r="K62" s="336">
        <f>+G17</f>
        <v>322</v>
      </c>
      <c r="L62" s="337"/>
      <c r="M62" s="338"/>
      <c r="N62" s="369"/>
      <c r="O62" s="337"/>
      <c r="P62" s="342"/>
    </row>
    <row r="63" spans="1:16" ht="15.75" thickBot="1" x14ac:dyDescent="0.3">
      <c r="A63" s="345"/>
      <c r="B63" s="346"/>
      <c r="C63" s="347"/>
      <c r="D63" s="361"/>
      <c r="E63" s="362"/>
      <c r="F63" s="363"/>
      <c r="G63" s="339"/>
      <c r="H63" s="340"/>
      <c r="I63" s="340"/>
      <c r="J63" s="341"/>
      <c r="K63" s="339"/>
      <c r="L63" s="340"/>
      <c r="M63" s="341"/>
      <c r="N63" s="339"/>
      <c r="O63" s="340"/>
      <c r="P63" s="343"/>
    </row>
    <row r="64" spans="1:16" x14ac:dyDescent="0.25">
      <c r="A64" s="345"/>
      <c r="B64" s="346"/>
      <c r="C64" s="347"/>
      <c r="D64" s="361"/>
      <c r="E64" s="362"/>
      <c r="F64" s="363"/>
      <c r="G64" s="336" t="s">
        <v>110</v>
      </c>
      <c r="H64" s="337"/>
      <c r="I64" s="337"/>
      <c r="J64" s="338"/>
      <c r="K64" s="336">
        <f>K56+K60+K62</f>
        <v>322</v>
      </c>
      <c r="L64" s="337"/>
      <c r="M64" s="338"/>
      <c r="N64" s="369">
        <f>+K17</f>
        <v>3.3059548254620125E-2</v>
      </c>
      <c r="O64" s="337">
        <v>9.9904970902709847E-2</v>
      </c>
      <c r="P64" s="342">
        <v>9.9904970902709847E-2</v>
      </c>
    </row>
    <row r="65" spans="1:16" ht="15.75" thickBot="1" x14ac:dyDescent="0.3">
      <c r="A65" s="348"/>
      <c r="B65" s="340"/>
      <c r="C65" s="341"/>
      <c r="D65" s="376"/>
      <c r="E65" s="377"/>
      <c r="F65" s="378"/>
      <c r="G65" s="339"/>
      <c r="H65" s="340"/>
      <c r="I65" s="340"/>
      <c r="J65" s="341"/>
      <c r="K65" s="339"/>
      <c r="L65" s="340"/>
      <c r="M65" s="341"/>
      <c r="N65" s="339">
        <v>9.9904970902709847E-2</v>
      </c>
      <c r="O65" s="340">
        <v>9.9904970902709847E-2</v>
      </c>
      <c r="P65" s="343">
        <v>9.9904970902709847E-2</v>
      </c>
    </row>
    <row r="66" spans="1:16" x14ac:dyDescent="0.25">
      <c r="A66" s="344">
        <v>4</v>
      </c>
      <c r="B66" s="337"/>
      <c r="C66" s="338"/>
      <c r="D66" s="336" t="str">
        <f>+D19</f>
        <v xml:space="preserve">INDIAN SCHOOL AL MAABELA        </v>
      </c>
      <c r="E66" s="337"/>
      <c r="F66" s="338"/>
      <c r="G66" s="336" t="s">
        <v>168</v>
      </c>
      <c r="H66" s="337"/>
      <c r="I66" s="337"/>
      <c r="J66" s="338"/>
      <c r="K66" s="336"/>
      <c r="L66" s="337"/>
      <c r="M66" s="338"/>
      <c r="N66" s="336"/>
      <c r="O66" s="337"/>
      <c r="P66" s="342"/>
    </row>
    <row r="67" spans="1:16" ht="15.75" thickBot="1" x14ac:dyDescent="0.3">
      <c r="A67" s="345"/>
      <c r="B67" s="346"/>
      <c r="C67" s="347"/>
      <c r="D67" s="349"/>
      <c r="E67" s="346"/>
      <c r="F67" s="347"/>
      <c r="G67" s="339"/>
      <c r="H67" s="340"/>
      <c r="I67" s="340"/>
      <c r="J67" s="341"/>
      <c r="K67" s="339"/>
      <c r="L67" s="340"/>
      <c r="M67" s="341"/>
      <c r="N67" s="339"/>
      <c r="O67" s="340"/>
      <c r="P67" s="343"/>
    </row>
    <row r="68" spans="1:16" x14ac:dyDescent="0.25">
      <c r="A68" s="345"/>
      <c r="B68" s="346"/>
      <c r="C68" s="347"/>
      <c r="D68" s="349"/>
      <c r="E68" s="346"/>
      <c r="F68" s="347"/>
      <c r="G68" s="336" t="s">
        <v>169</v>
      </c>
      <c r="H68" s="337"/>
      <c r="I68" s="337"/>
      <c r="J68" s="338"/>
      <c r="K68" s="336"/>
      <c r="L68" s="337"/>
      <c r="M68" s="338"/>
      <c r="N68" s="336"/>
      <c r="O68" s="337"/>
      <c r="P68" s="342"/>
    </row>
    <row r="69" spans="1:16" ht="15.75" thickBot="1" x14ac:dyDescent="0.3">
      <c r="A69" s="345"/>
      <c r="B69" s="346"/>
      <c r="C69" s="347"/>
      <c r="D69" s="349"/>
      <c r="E69" s="346"/>
      <c r="F69" s="347"/>
      <c r="G69" s="339"/>
      <c r="H69" s="340"/>
      <c r="I69" s="340"/>
      <c r="J69" s="341"/>
      <c r="K69" s="339"/>
      <c r="L69" s="340"/>
      <c r="M69" s="341"/>
      <c r="N69" s="339"/>
      <c r="O69" s="340"/>
      <c r="P69" s="343"/>
    </row>
    <row r="70" spans="1:16" x14ac:dyDescent="0.25">
      <c r="A70" s="345"/>
      <c r="B70" s="346"/>
      <c r="C70" s="347"/>
      <c r="D70" s="349"/>
      <c r="E70" s="346"/>
      <c r="F70" s="347"/>
      <c r="G70" s="336" t="s">
        <v>170</v>
      </c>
      <c r="H70" s="337"/>
      <c r="I70" s="337"/>
      <c r="J70" s="338"/>
      <c r="K70" s="336">
        <f>+G19</f>
        <v>423</v>
      </c>
      <c r="L70" s="337"/>
      <c r="M70" s="338"/>
      <c r="N70" s="369"/>
      <c r="O70" s="337"/>
      <c r="P70" s="342"/>
    </row>
    <row r="71" spans="1:16" ht="15.75" thickBot="1" x14ac:dyDescent="0.3">
      <c r="A71" s="345"/>
      <c r="B71" s="346"/>
      <c r="C71" s="347"/>
      <c r="D71" s="349"/>
      <c r="E71" s="346"/>
      <c r="F71" s="347"/>
      <c r="G71" s="339"/>
      <c r="H71" s="340"/>
      <c r="I71" s="340"/>
      <c r="J71" s="341"/>
      <c r="K71" s="339"/>
      <c r="L71" s="340"/>
      <c r="M71" s="341"/>
      <c r="N71" s="339"/>
      <c r="O71" s="340"/>
      <c r="P71" s="343"/>
    </row>
    <row r="72" spans="1:16" x14ac:dyDescent="0.25">
      <c r="A72" s="345"/>
      <c r="B72" s="346"/>
      <c r="C72" s="347"/>
      <c r="D72" s="349"/>
      <c r="E72" s="346"/>
      <c r="F72" s="347"/>
      <c r="G72" s="336" t="s">
        <v>110</v>
      </c>
      <c r="H72" s="337"/>
      <c r="I72" s="337"/>
      <c r="J72" s="338"/>
      <c r="K72" s="336">
        <f>K66+K68+K70</f>
        <v>423</v>
      </c>
      <c r="L72" s="337"/>
      <c r="M72" s="338"/>
      <c r="N72" s="369">
        <f>+K19</f>
        <v>4.3429158110882958E-2</v>
      </c>
      <c r="O72" s="337">
        <v>9.22423052399374E-2</v>
      </c>
      <c r="P72" s="342">
        <v>9.22423052399374E-2</v>
      </c>
    </row>
    <row r="73" spans="1:16" ht="15.75" thickBot="1" x14ac:dyDescent="0.3">
      <c r="A73" s="348"/>
      <c r="B73" s="340"/>
      <c r="C73" s="341"/>
      <c r="D73" s="339"/>
      <c r="E73" s="340"/>
      <c r="F73" s="341"/>
      <c r="G73" s="339"/>
      <c r="H73" s="340"/>
      <c r="I73" s="340"/>
      <c r="J73" s="341"/>
      <c r="K73" s="339"/>
      <c r="L73" s="340"/>
      <c r="M73" s="341"/>
      <c r="N73" s="339">
        <v>9.22423052399374E-2</v>
      </c>
      <c r="O73" s="340">
        <v>9.22423052399374E-2</v>
      </c>
      <c r="P73" s="343">
        <v>9.22423052399374E-2</v>
      </c>
    </row>
    <row r="74" spans="1:16" ht="15" customHeight="1" x14ac:dyDescent="0.25">
      <c r="A74" s="344">
        <v>5</v>
      </c>
      <c r="B74" s="337"/>
      <c r="C74" s="338"/>
      <c r="D74" s="358" t="str">
        <f>+D21</f>
        <v>V T Saileswaran</v>
      </c>
      <c r="E74" s="359"/>
      <c r="F74" s="360"/>
      <c r="G74" s="336" t="s">
        <v>168</v>
      </c>
      <c r="H74" s="337"/>
      <c r="I74" s="337"/>
      <c r="J74" s="338"/>
      <c r="K74" s="336"/>
      <c r="L74" s="337"/>
      <c r="M74" s="338"/>
      <c r="N74" s="336"/>
      <c r="O74" s="337"/>
      <c r="P74" s="342"/>
    </row>
    <row r="75" spans="1:16" ht="15.75" thickBot="1" x14ac:dyDescent="0.3">
      <c r="A75" s="345"/>
      <c r="B75" s="346"/>
      <c r="C75" s="347"/>
      <c r="D75" s="361"/>
      <c r="E75" s="362"/>
      <c r="F75" s="363"/>
      <c r="G75" s="349"/>
      <c r="H75" s="346"/>
      <c r="I75" s="346"/>
      <c r="J75" s="347"/>
      <c r="K75" s="349"/>
      <c r="L75" s="346"/>
      <c r="M75" s="347"/>
      <c r="N75" s="349"/>
      <c r="O75" s="346"/>
      <c r="P75" s="367"/>
    </row>
    <row r="76" spans="1:16" ht="9.75" hidden="1" customHeight="1" thickBot="1" x14ac:dyDescent="0.3">
      <c r="A76" s="345"/>
      <c r="B76" s="346"/>
      <c r="C76" s="347"/>
      <c r="D76" s="361"/>
      <c r="E76" s="362"/>
      <c r="F76" s="363"/>
      <c r="G76" s="349"/>
      <c r="H76" s="346"/>
      <c r="I76" s="346"/>
      <c r="J76" s="347"/>
      <c r="K76" s="349"/>
      <c r="L76" s="346"/>
      <c r="M76" s="347"/>
      <c r="N76" s="349"/>
      <c r="O76" s="346"/>
      <c r="P76" s="367"/>
    </row>
    <row r="77" spans="1:16" ht="6" hidden="1" customHeight="1" thickBot="1" x14ac:dyDescent="0.3">
      <c r="A77" s="345"/>
      <c r="B77" s="346"/>
      <c r="C77" s="347"/>
      <c r="D77" s="361"/>
      <c r="E77" s="362"/>
      <c r="F77" s="363"/>
      <c r="G77" s="339"/>
      <c r="H77" s="340"/>
      <c r="I77" s="340"/>
      <c r="J77" s="341"/>
      <c r="K77" s="339"/>
      <c r="L77" s="340"/>
      <c r="M77" s="341"/>
      <c r="N77" s="339"/>
      <c r="O77" s="340"/>
      <c r="P77" s="343"/>
    </row>
    <row r="78" spans="1:16" x14ac:dyDescent="0.25">
      <c r="A78" s="345"/>
      <c r="B78" s="346"/>
      <c r="C78" s="347"/>
      <c r="D78" s="361"/>
      <c r="E78" s="362"/>
      <c r="F78" s="363"/>
      <c r="G78" s="336" t="s">
        <v>169</v>
      </c>
      <c r="H78" s="337"/>
      <c r="I78" s="337"/>
      <c r="J78" s="338"/>
      <c r="K78" s="336"/>
      <c r="L78" s="337"/>
      <c r="M78" s="338"/>
      <c r="N78" s="336"/>
      <c r="O78" s="337"/>
      <c r="P78" s="342"/>
    </row>
    <row r="79" spans="1:16" ht="15.75" thickBot="1" x14ac:dyDescent="0.3">
      <c r="A79" s="345"/>
      <c r="B79" s="346"/>
      <c r="C79" s="347"/>
      <c r="D79" s="361"/>
      <c r="E79" s="362"/>
      <c r="F79" s="363"/>
      <c r="G79" s="339"/>
      <c r="H79" s="340"/>
      <c r="I79" s="340"/>
      <c r="J79" s="341"/>
      <c r="K79" s="339"/>
      <c r="L79" s="340"/>
      <c r="M79" s="341"/>
      <c r="N79" s="339"/>
      <c r="O79" s="340"/>
      <c r="P79" s="343"/>
    </row>
    <row r="80" spans="1:16" x14ac:dyDescent="0.25">
      <c r="A80" s="345"/>
      <c r="B80" s="346"/>
      <c r="C80" s="347"/>
      <c r="D80" s="361"/>
      <c r="E80" s="362"/>
      <c r="F80" s="363"/>
      <c r="G80" s="336" t="s">
        <v>170</v>
      </c>
      <c r="H80" s="337"/>
      <c r="I80" s="337"/>
      <c r="J80" s="338"/>
      <c r="K80" s="336">
        <f>+G21</f>
        <v>273</v>
      </c>
      <c r="L80" s="337"/>
      <c r="M80" s="338"/>
      <c r="N80" s="336"/>
      <c r="O80" s="337"/>
      <c r="P80" s="342"/>
    </row>
    <row r="81" spans="1:22" ht="15.75" thickBot="1" x14ac:dyDescent="0.3">
      <c r="A81" s="345"/>
      <c r="B81" s="346"/>
      <c r="C81" s="347"/>
      <c r="D81" s="361"/>
      <c r="E81" s="362"/>
      <c r="F81" s="363"/>
      <c r="G81" s="339"/>
      <c r="H81" s="340"/>
      <c r="I81" s="340"/>
      <c r="J81" s="341"/>
      <c r="K81" s="339"/>
      <c r="L81" s="340"/>
      <c r="M81" s="341"/>
      <c r="N81" s="339"/>
      <c r="O81" s="340"/>
      <c r="P81" s="343"/>
    </row>
    <row r="82" spans="1:22" x14ac:dyDescent="0.25">
      <c r="A82" s="345"/>
      <c r="B82" s="346"/>
      <c r="C82" s="347"/>
      <c r="D82" s="361"/>
      <c r="E82" s="362"/>
      <c r="F82" s="363"/>
      <c r="G82" s="336" t="s">
        <v>110</v>
      </c>
      <c r="H82" s="337"/>
      <c r="I82" s="337"/>
      <c r="J82" s="338"/>
      <c r="K82" s="336">
        <f>K74+K78+K80</f>
        <v>273</v>
      </c>
      <c r="L82" s="337"/>
      <c r="M82" s="338"/>
      <c r="N82" s="369">
        <f>+K21</f>
        <v>2.8028747433264885E-2</v>
      </c>
      <c r="O82" s="337"/>
      <c r="P82" s="342"/>
    </row>
    <row r="83" spans="1:22" ht="10.5" customHeight="1" x14ac:dyDescent="0.25">
      <c r="A83" s="355"/>
      <c r="B83" s="356"/>
      <c r="C83" s="357"/>
      <c r="D83" s="364"/>
      <c r="E83" s="365"/>
      <c r="F83" s="366"/>
      <c r="G83" s="368"/>
      <c r="H83" s="356"/>
      <c r="I83" s="356"/>
      <c r="J83" s="357"/>
      <c r="K83" s="368"/>
      <c r="L83" s="356"/>
      <c r="M83" s="357"/>
      <c r="N83" s="368"/>
      <c r="O83" s="356"/>
      <c r="P83" s="375"/>
    </row>
    <row r="84" spans="1:22" x14ac:dyDescent="0.25">
      <c r="A84" s="321" t="s">
        <v>173</v>
      </c>
      <c r="B84" s="322"/>
      <c r="C84" s="321" t="s">
        <v>174</v>
      </c>
      <c r="D84" s="428"/>
      <c r="E84" s="428"/>
      <c r="F84" s="322"/>
    </row>
    <row r="85" spans="1:22" ht="15.75" thickBot="1" x14ac:dyDescent="0.3">
      <c r="A85" s="304"/>
      <c r="B85" s="305"/>
      <c r="C85" s="304"/>
      <c r="D85" s="307"/>
      <c r="E85" s="307"/>
      <c r="F85" s="305"/>
    </row>
    <row r="86" spans="1:22" ht="15" customHeight="1" x14ac:dyDescent="0.25">
      <c r="A86" s="302" t="s">
        <v>175</v>
      </c>
      <c r="B86" s="303"/>
      <c r="C86" s="302" t="s">
        <v>178</v>
      </c>
      <c r="D86" s="306"/>
      <c r="E86" s="306"/>
      <c r="F86" s="303"/>
    </row>
    <row r="87" spans="1:22" ht="15.75" thickBot="1" x14ac:dyDescent="0.3">
      <c r="A87" s="304"/>
      <c r="B87" s="305"/>
      <c r="C87" s="304"/>
      <c r="D87" s="307"/>
      <c r="E87" s="307"/>
      <c r="F87" s="305"/>
    </row>
    <row r="88" spans="1:22" x14ac:dyDescent="0.25">
      <c r="A88" s="302" t="s">
        <v>176</v>
      </c>
      <c r="B88" s="303"/>
      <c r="C88" s="458" t="s">
        <v>177</v>
      </c>
      <c r="D88" s="459"/>
      <c r="E88" s="459"/>
      <c r="F88" s="460"/>
      <c r="G88" s="302" t="s">
        <v>179</v>
      </c>
      <c r="H88" s="303"/>
      <c r="I88" s="302" t="s">
        <v>159</v>
      </c>
      <c r="J88" s="303"/>
    </row>
    <row r="89" spans="1:22" ht="15.75" thickBot="1" x14ac:dyDescent="0.3">
      <c r="A89" s="304"/>
      <c r="B89" s="305"/>
      <c r="C89" s="461"/>
      <c r="D89" s="462"/>
      <c r="E89" s="462"/>
      <c r="F89" s="463"/>
      <c r="G89" s="304"/>
      <c r="H89" s="305"/>
      <c r="I89" s="304"/>
      <c r="J89" s="305"/>
      <c r="T89" t="s">
        <v>417</v>
      </c>
      <c r="U89" s="10" t="s">
        <v>414</v>
      </c>
      <c r="V89">
        <v>39721</v>
      </c>
    </row>
    <row r="90" spans="1:22" x14ac:dyDescent="0.25">
      <c r="A90" s="336">
        <v>1</v>
      </c>
      <c r="B90" s="338"/>
      <c r="C90" s="336" t="s">
        <v>406</v>
      </c>
      <c r="D90" s="337"/>
      <c r="E90" s="337"/>
      <c r="F90" s="338"/>
      <c r="G90" s="350">
        <f>+V90</f>
        <v>9740</v>
      </c>
      <c r="H90" s="351"/>
      <c r="I90" s="354">
        <f>+(V90/V89)</f>
        <v>0.24521034213640139</v>
      </c>
      <c r="J90" s="351"/>
      <c r="T90" t="s">
        <v>416</v>
      </c>
      <c r="U90" s="10" t="s">
        <v>415</v>
      </c>
      <c r="V90">
        <v>9740</v>
      </c>
    </row>
    <row r="91" spans="1:22" ht="15.75" thickBot="1" x14ac:dyDescent="0.3">
      <c r="A91" s="339"/>
      <c r="B91" s="341"/>
      <c r="C91" s="339"/>
      <c r="D91" s="340"/>
      <c r="E91" s="340"/>
      <c r="F91" s="341"/>
      <c r="G91" s="352"/>
      <c r="H91" s="353"/>
      <c r="I91" s="352"/>
      <c r="J91" s="353"/>
      <c r="O91" s="216"/>
    </row>
    <row r="92" spans="1:22" x14ac:dyDescent="0.25">
      <c r="A92" s="336">
        <v>2</v>
      </c>
      <c r="B92" s="338"/>
      <c r="C92" s="336" t="s">
        <v>407</v>
      </c>
      <c r="D92" s="337"/>
      <c r="E92" s="337"/>
      <c r="F92" s="338"/>
      <c r="G92" s="350">
        <v>0</v>
      </c>
      <c r="H92" s="351"/>
      <c r="I92" s="354">
        <v>0</v>
      </c>
      <c r="J92" s="351"/>
    </row>
    <row r="93" spans="1:22" ht="15.75" thickBot="1" x14ac:dyDescent="0.3">
      <c r="A93" s="339"/>
      <c r="B93" s="341"/>
      <c r="C93" s="339"/>
      <c r="D93" s="340"/>
      <c r="E93" s="340"/>
      <c r="F93" s="341"/>
      <c r="G93" s="352"/>
      <c r="H93" s="353"/>
      <c r="I93" s="352"/>
      <c r="J93" s="353"/>
    </row>
    <row r="94" spans="1:22" x14ac:dyDescent="0.25">
      <c r="A94" s="302" t="s">
        <v>162</v>
      </c>
      <c r="B94" s="303"/>
      <c r="C94" s="302"/>
      <c r="D94" s="306"/>
      <c r="E94" s="306"/>
      <c r="F94" s="303"/>
      <c r="G94" s="302"/>
      <c r="H94" s="303"/>
      <c r="I94" s="302"/>
      <c r="J94" s="303"/>
    </row>
    <row r="95" spans="1:22" ht="15.75" thickBot="1" x14ac:dyDescent="0.3">
      <c r="A95" s="304"/>
      <c r="B95" s="305"/>
      <c r="C95" s="304"/>
      <c r="D95" s="307"/>
      <c r="E95" s="307"/>
      <c r="F95" s="305"/>
      <c r="G95" s="304"/>
      <c r="H95" s="305"/>
      <c r="I95" s="304"/>
      <c r="J95" s="305"/>
    </row>
    <row r="96" spans="1:22" x14ac:dyDescent="0.25">
      <c r="A96" s="302"/>
      <c r="B96" s="303"/>
      <c r="C96" s="302"/>
      <c r="D96" s="306"/>
      <c r="E96" s="306"/>
      <c r="F96" s="303"/>
      <c r="G96" s="302"/>
      <c r="H96" s="303"/>
      <c r="I96" s="302"/>
      <c r="J96" s="303"/>
    </row>
    <row r="97" spans="1:10" ht="15.75" thickBot="1" x14ac:dyDescent="0.3">
      <c r="A97" s="304"/>
      <c r="B97" s="305"/>
      <c r="C97" s="304"/>
      <c r="D97" s="307"/>
      <c r="E97" s="307"/>
      <c r="F97" s="305"/>
      <c r="G97" s="304"/>
      <c r="H97" s="305"/>
      <c r="I97" s="304"/>
      <c r="J97" s="305"/>
    </row>
    <row r="98" spans="1:10" ht="19.5" thickBot="1" x14ac:dyDescent="0.35">
      <c r="A98" s="85"/>
      <c r="B98" s="441"/>
      <c r="C98" s="464"/>
      <c r="D98" s="464"/>
      <c r="E98" s="464"/>
      <c r="F98" s="213" t="s">
        <v>103</v>
      </c>
      <c r="G98" s="456">
        <f>SUM(G90:H97)</f>
        <v>9740</v>
      </c>
      <c r="H98" s="457"/>
    </row>
  </sheetData>
  <mergeCells count="179">
    <mergeCell ref="I94:J95"/>
    <mergeCell ref="G98:H98"/>
    <mergeCell ref="G96:H97"/>
    <mergeCell ref="I96:J97"/>
    <mergeCell ref="C88:F88"/>
    <mergeCell ref="C89:F89"/>
    <mergeCell ref="G94:H95"/>
    <mergeCell ref="B98:E98"/>
    <mergeCell ref="C94:F95"/>
    <mergeCell ref="C96:F97"/>
    <mergeCell ref="A94:B95"/>
    <mergeCell ref="A96:B97"/>
    <mergeCell ref="A92:B93"/>
    <mergeCell ref="C92:F93"/>
    <mergeCell ref="G92:H93"/>
    <mergeCell ref="I92:J93"/>
    <mergeCell ref="A84:B85"/>
    <mergeCell ref="C84:F85"/>
    <mergeCell ref="A86:B87"/>
    <mergeCell ref="C86:F87"/>
    <mergeCell ref="A88:B89"/>
    <mergeCell ref="I88:J89"/>
    <mergeCell ref="G88:H88"/>
    <mergeCell ref="G89:H89"/>
    <mergeCell ref="A32:C33"/>
    <mergeCell ref="D32:F33"/>
    <mergeCell ref="G32:J33"/>
    <mergeCell ref="A40:C47"/>
    <mergeCell ref="D40:F47"/>
    <mergeCell ref="G40:J41"/>
    <mergeCell ref="K32:M33"/>
    <mergeCell ref="N32:P33"/>
    <mergeCell ref="A36:C37"/>
    <mergeCell ref="D36:P37"/>
    <mergeCell ref="A38:C39"/>
    <mergeCell ref="D38:F39"/>
    <mergeCell ref="G38:J39"/>
    <mergeCell ref="K38:M39"/>
    <mergeCell ref="N38:P39"/>
    <mergeCell ref="A34:C34"/>
    <mergeCell ref="D34:F34"/>
    <mergeCell ref="G34:J34"/>
    <mergeCell ref="K34:M34"/>
    <mergeCell ref="N34:P34"/>
    <mergeCell ref="H35:I35"/>
    <mergeCell ref="A28:C29"/>
    <mergeCell ref="D28:F29"/>
    <mergeCell ref="G28:J29"/>
    <mergeCell ref="K28:M29"/>
    <mergeCell ref="N28:P29"/>
    <mergeCell ref="A30:C31"/>
    <mergeCell ref="D30:F31"/>
    <mergeCell ref="G30:J31"/>
    <mergeCell ref="K30:M31"/>
    <mergeCell ref="N30:P31"/>
    <mergeCell ref="A24:C25"/>
    <mergeCell ref="D24:P25"/>
    <mergeCell ref="A26:C27"/>
    <mergeCell ref="D26:F27"/>
    <mergeCell ref="G26:J27"/>
    <mergeCell ref="K26:M27"/>
    <mergeCell ref="N26:P27"/>
    <mergeCell ref="A22:C22"/>
    <mergeCell ref="D22:F22"/>
    <mergeCell ref="G22:J22"/>
    <mergeCell ref="K22:M22"/>
    <mergeCell ref="N22:P22"/>
    <mergeCell ref="H23:I23"/>
    <mergeCell ref="A15:C16"/>
    <mergeCell ref="D15:F16"/>
    <mergeCell ref="G15:J16"/>
    <mergeCell ref="K15:M16"/>
    <mergeCell ref="N15:P16"/>
    <mergeCell ref="A17:C18"/>
    <mergeCell ref="D17:F18"/>
    <mergeCell ref="G17:J18"/>
    <mergeCell ref="K17:M18"/>
    <mergeCell ref="N17:P18"/>
    <mergeCell ref="A11:C12"/>
    <mergeCell ref="D11:F12"/>
    <mergeCell ref="G11:J12"/>
    <mergeCell ref="K11:M12"/>
    <mergeCell ref="N11:P12"/>
    <mergeCell ref="A13:C14"/>
    <mergeCell ref="D13:F14"/>
    <mergeCell ref="G13:J14"/>
    <mergeCell ref="K13:M14"/>
    <mergeCell ref="N13:P14"/>
    <mergeCell ref="A1:H2"/>
    <mergeCell ref="I1:P2"/>
    <mergeCell ref="A3:H4"/>
    <mergeCell ref="I3:P4"/>
    <mergeCell ref="A5:C6"/>
    <mergeCell ref="D5:P6"/>
    <mergeCell ref="A7:C8"/>
    <mergeCell ref="D7:P8"/>
    <mergeCell ref="A9:C10"/>
    <mergeCell ref="D9:P10"/>
    <mergeCell ref="A19:C20"/>
    <mergeCell ref="D19:F20"/>
    <mergeCell ref="G19:J20"/>
    <mergeCell ref="K19:M20"/>
    <mergeCell ref="N19:P20"/>
    <mergeCell ref="A21:C21"/>
    <mergeCell ref="D21:F21"/>
    <mergeCell ref="G21:J21"/>
    <mergeCell ref="K21:M21"/>
    <mergeCell ref="N21:P21"/>
    <mergeCell ref="N54:P55"/>
    <mergeCell ref="A56:C65"/>
    <mergeCell ref="D56:F65"/>
    <mergeCell ref="G56:J59"/>
    <mergeCell ref="K56:M59"/>
    <mergeCell ref="N56:P59"/>
    <mergeCell ref="G60:J61"/>
    <mergeCell ref="K60:M61"/>
    <mergeCell ref="N60:P61"/>
    <mergeCell ref="G62:J63"/>
    <mergeCell ref="K62:M63"/>
    <mergeCell ref="N62:P63"/>
    <mergeCell ref="G64:J65"/>
    <mergeCell ref="K64:M65"/>
    <mergeCell ref="N64:P65"/>
    <mergeCell ref="A48:C55"/>
    <mergeCell ref="D48:F55"/>
    <mergeCell ref="G48:J49"/>
    <mergeCell ref="K48:M49"/>
    <mergeCell ref="N48:P49"/>
    <mergeCell ref="G50:J51"/>
    <mergeCell ref="K50:M51"/>
    <mergeCell ref="N50:P51"/>
    <mergeCell ref="G52:J53"/>
    <mergeCell ref="N82:P83"/>
    <mergeCell ref="K66:M67"/>
    <mergeCell ref="N66:P67"/>
    <mergeCell ref="G68:J69"/>
    <mergeCell ref="K68:M69"/>
    <mergeCell ref="N68:P69"/>
    <mergeCell ref="G70:J71"/>
    <mergeCell ref="K70:M71"/>
    <mergeCell ref="N70:P71"/>
    <mergeCell ref="G72:J73"/>
    <mergeCell ref="K72:M73"/>
    <mergeCell ref="N72:P73"/>
    <mergeCell ref="K40:M41"/>
    <mergeCell ref="N40:P41"/>
    <mergeCell ref="G42:J43"/>
    <mergeCell ref="K42:M43"/>
    <mergeCell ref="N42:P43"/>
    <mergeCell ref="G44:J45"/>
    <mergeCell ref="K44:M45"/>
    <mergeCell ref="N44:P45"/>
    <mergeCell ref="G46:J47"/>
    <mergeCell ref="K46:M47"/>
    <mergeCell ref="N46:P47"/>
    <mergeCell ref="K52:M53"/>
    <mergeCell ref="N52:P53"/>
    <mergeCell ref="G54:J55"/>
    <mergeCell ref="K54:M55"/>
    <mergeCell ref="A66:C73"/>
    <mergeCell ref="D66:F73"/>
    <mergeCell ref="G66:J67"/>
    <mergeCell ref="A90:B91"/>
    <mergeCell ref="C90:F91"/>
    <mergeCell ref="G90:H91"/>
    <mergeCell ref="I90:J91"/>
    <mergeCell ref="A74:C83"/>
    <mergeCell ref="D74:F83"/>
    <mergeCell ref="G74:J77"/>
    <mergeCell ref="K74:M77"/>
    <mergeCell ref="N74:P77"/>
    <mergeCell ref="G78:J79"/>
    <mergeCell ref="K78:M79"/>
    <mergeCell ref="N78:P79"/>
    <mergeCell ref="G80:J81"/>
    <mergeCell ref="K80:M81"/>
    <mergeCell ref="N80:P81"/>
    <mergeCell ref="G82:J83"/>
    <mergeCell ref="K82:M83"/>
  </mergeCells>
  <pageMargins left="0.7" right="0.7" top="0.75" bottom="0.75" header="0.3" footer="0.3"/>
  <pageSetup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38"/>
  <sheetViews>
    <sheetView topLeftCell="A22" zoomScaleNormal="100" workbookViewId="0">
      <selection activeCell="E4" sqref="E4:F4"/>
    </sheetView>
  </sheetViews>
  <sheetFormatPr defaultRowHeight="15" x14ac:dyDescent="0.25"/>
  <cols>
    <col min="2" max="2" width="20.5703125" customWidth="1"/>
    <col min="3" max="3" width="14.42578125" customWidth="1"/>
    <col min="4" max="4" width="15.28515625" customWidth="1"/>
    <col min="5" max="5" width="24.42578125" customWidth="1"/>
    <col min="6" max="6" width="21.5703125" customWidth="1"/>
  </cols>
  <sheetData>
    <row r="1" spans="1:11" ht="32.25" customHeight="1" x14ac:dyDescent="0.25">
      <c r="A1" s="310" t="s">
        <v>182</v>
      </c>
      <c r="B1" s="465"/>
      <c r="C1" s="465"/>
      <c r="D1" s="465"/>
      <c r="E1" s="465"/>
      <c r="F1" s="465"/>
      <c r="G1" s="465"/>
      <c r="H1" s="465"/>
      <c r="I1" s="465"/>
      <c r="J1" s="465"/>
    </row>
    <row r="2" spans="1:11" ht="31.5" customHeight="1" x14ac:dyDescent="0.25">
      <c r="E2" s="95" t="s">
        <v>183</v>
      </c>
      <c r="G2" s="88"/>
    </row>
    <row r="3" spans="1:11" ht="24" customHeight="1" x14ac:dyDescent="0.25">
      <c r="A3" s="321" t="s">
        <v>186</v>
      </c>
      <c r="B3" s="428"/>
      <c r="C3" s="428"/>
      <c r="D3" s="428"/>
      <c r="E3" s="468" t="str">
        <f>Funding!I1</f>
        <v>Bank: State Bank of India, Muscat</v>
      </c>
      <c r="F3" s="469"/>
      <c r="G3" s="202"/>
      <c r="H3" s="202"/>
      <c r="I3" s="202"/>
    </row>
    <row r="4" spans="1:11" ht="20.25" customHeight="1" x14ac:dyDescent="0.25">
      <c r="A4" s="321" t="s">
        <v>184</v>
      </c>
      <c r="B4" s="428"/>
      <c r="C4" s="428"/>
      <c r="D4" s="428"/>
      <c r="E4" s="470">
        <f>Funding!I3</f>
        <v>43922</v>
      </c>
      <c r="F4" s="471"/>
      <c r="G4" s="87"/>
      <c r="H4" s="87"/>
      <c r="I4" s="87"/>
    </row>
    <row r="5" spans="1:11" ht="30" customHeight="1" x14ac:dyDescent="0.25">
      <c r="A5" s="472" t="s">
        <v>185</v>
      </c>
      <c r="B5" s="472"/>
      <c r="C5" s="472"/>
      <c r="D5" s="472"/>
      <c r="E5" s="472"/>
      <c r="F5" s="472"/>
      <c r="G5" s="88"/>
      <c r="H5" s="88"/>
      <c r="I5" s="88"/>
      <c r="J5" s="88"/>
      <c r="K5" s="88"/>
    </row>
    <row r="6" spans="1:11" ht="15.75" customHeight="1" x14ac:dyDescent="0.25">
      <c r="A6" s="310"/>
      <c r="B6" s="465"/>
      <c r="C6" s="465"/>
      <c r="D6" s="465"/>
      <c r="E6" s="465"/>
      <c r="F6" s="465"/>
      <c r="G6" s="465"/>
      <c r="H6" s="465"/>
      <c r="I6" s="465"/>
      <c r="J6" s="465"/>
      <c r="K6" s="465"/>
    </row>
    <row r="7" spans="1:11" ht="63" customHeight="1" x14ac:dyDescent="0.25">
      <c r="A7" s="92" t="s">
        <v>187</v>
      </c>
      <c r="B7" s="92" t="s">
        <v>188</v>
      </c>
      <c r="C7" s="93" t="s">
        <v>189</v>
      </c>
      <c r="D7" s="93" t="s">
        <v>190</v>
      </c>
      <c r="E7" s="94" t="s">
        <v>191</v>
      </c>
      <c r="F7" s="94" t="s">
        <v>192</v>
      </c>
    </row>
    <row r="8" spans="1:11" x14ac:dyDescent="0.25">
      <c r="A8" s="9"/>
      <c r="B8" s="9"/>
      <c r="C8" s="9"/>
      <c r="D8" s="9"/>
      <c r="E8" s="9"/>
      <c r="F8" s="9"/>
    </row>
    <row r="9" spans="1:11" x14ac:dyDescent="0.25">
      <c r="A9" s="9"/>
      <c r="B9" s="9"/>
      <c r="C9" s="9"/>
      <c r="D9" s="9"/>
      <c r="E9" s="9"/>
      <c r="F9" s="9"/>
    </row>
    <row r="10" spans="1:11" x14ac:dyDescent="0.25">
      <c r="A10" s="9"/>
      <c r="B10" s="9"/>
      <c r="C10" s="9"/>
      <c r="D10" s="9"/>
      <c r="E10" s="9"/>
      <c r="F10" s="9"/>
    </row>
    <row r="11" spans="1:11" x14ac:dyDescent="0.25">
      <c r="A11" s="9"/>
      <c r="B11" s="9"/>
      <c r="C11" s="9"/>
      <c r="D11" s="9"/>
      <c r="E11" s="9"/>
      <c r="F11" s="9"/>
    </row>
    <row r="12" spans="1:11" x14ac:dyDescent="0.25">
      <c r="A12" s="9"/>
      <c r="B12" s="9"/>
      <c r="C12" s="9"/>
      <c r="D12" s="9"/>
      <c r="E12" s="9"/>
      <c r="F12" s="9"/>
    </row>
    <row r="13" spans="1:11" x14ac:dyDescent="0.25">
      <c r="A13" s="9"/>
      <c r="B13" s="9"/>
      <c r="C13" s="9"/>
      <c r="D13" s="9"/>
      <c r="E13" s="9"/>
      <c r="F13" s="9"/>
    </row>
    <row r="14" spans="1:11" x14ac:dyDescent="0.25">
      <c r="A14" s="9"/>
      <c r="B14" s="9"/>
      <c r="C14" s="9"/>
      <c r="D14" s="9"/>
      <c r="E14" s="9"/>
      <c r="F14" s="9"/>
    </row>
    <row r="15" spans="1:11" x14ac:dyDescent="0.25">
      <c r="A15" s="9"/>
      <c r="B15" s="9"/>
      <c r="C15" s="9"/>
      <c r="D15" s="9"/>
      <c r="E15" s="9"/>
      <c r="F15" s="9"/>
    </row>
    <row r="16" spans="1:11"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t="s">
        <v>103</v>
      </c>
      <c r="B20" s="9">
        <f>SUM(B8:B19)</f>
        <v>0</v>
      </c>
      <c r="C20" s="9"/>
      <c r="D20" s="9"/>
      <c r="E20" s="9"/>
      <c r="F20" s="9">
        <f>SUM(F8:F19)</f>
        <v>0</v>
      </c>
    </row>
    <row r="21" spans="1:6" x14ac:dyDescent="0.25">
      <c r="A21" s="466"/>
      <c r="B21" s="466"/>
      <c r="C21" s="466"/>
      <c r="D21" s="466"/>
      <c r="E21" s="466"/>
      <c r="F21" s="466"/>
    </row>
    <row r="22" spans="1:6" ht="27.75" customHeight="1" x14ac:dyDescent="0.25">
      <c r="A22" s="467" t="s">
        <v>193</v>
      </c>
      <c r="B22" s="467"/>
      <c r="C22" s="467"/>
      <c r="D22" s="467"/>
      <c r="E22" s="467"/>
      <c r="F22" s="467"/>
    </row>
    <row r="24" spans="1:6" ht="45" x14ac:dyDescent="0.25">
      <c r="A24" s="96" t="s">
        <v>156</v>
      </c>
      <c r="B24" s="96" t="s">
        <v>189</v>
      </c>
      <c r="C24" s="92" t="s">
        <v>194</v>
      </c>
      <c r="D24" s="96" t="s">
        <v>190</v>
      </c>
      <c r="E24" s="96" t="s">
        <v>191</v>
      </c>
      <c r="F24" s="96" t="s">
        <v>192</v>
      </c>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c r="A29" s="9"/>
      <c r="B29" s="9"/>
      <c r="C29" s="9"/>
      <c r="D29" s="9"/>
      <c r="E29" s="9"/>
      <c r="F29" s="9"/>
    </row>
    <row r="30" spans="1:6" x14ac:dyDescent="0.25">
      <c r="A30" s="9"/>
      <c r="B30" s="9"/>
      <c r="C30" s="9"/>
      <c r="D30" s="9"/>
      <c r="E30" s="9"/>
      <c r="F30" s="9"/>
    </row>
    <row r="31" spans="1:6" x14ac:dyDescent="0.25">
      <c r="A31" s="9"/>
      <c r="B31" s="9"/>
      <c r="C31" s="9"/>
      <c r="D31" s="9"/>
      <c r="E31" s="9"/>
      <c r="F31" s="9"/>
    </row>
    <row r="32" spans="1:6" x14ac:dyDescent="0.25">
      <c r="A32" s="9"/>
      <c r="B32" s="9"/>
      <c r="C32" s="9"/>
      <c r="D32" s="9"/>
      <c r="E32" s="9"/>
      <c r="F32" s="9"/>
    </row>
    <row r="33" spans="1:6" x14ac:dyDescent="0.25">
      <c r="A33" s="9"/>
      <c r="B33" s="9"/>
      <c r="C33" s="9"/>
      <c r="D33" s="9"/>
      <c r="E33" s="9"/>
      <c r="F33" s="9"/>
    </row>
    <row r="34" spans="1:6" x14ac:dyDescent="0.25">
      <c r="A34" s="9"/>
      <c r="B34" s="9"/>
      <c r="C34" s="9"/>
      <c r="D34" s="9"/>
      <c r="E34" s="9"/>
      <c r="F34" s="9"/>
    </row>
    <row r="35" spans="1:6" x14ac:dyDescent="0.25">
      <c r="A35" s="9"/>
      <c r="B35" s="9"/>
      <c r="C35" s="9"/>
      <c r="D35" s="9"/>
      <c r="E35" s="9"/>
      <c r="F35" s="9"/>
    </row>
    <row r="36" spans="1:6" x14ac:dyDescent="0.25">
      <c r="A36" s="9"/>
      <c r="B36" s="9"/>
      <c r="C36" s="9"/>
      <c r="D36" s="9"/>
      <c r="E36" s="9"/>
      <c r="F36" s="9"/>
    </row>
    <row r="37" spans="1:6" x14ac:dyDescent="0.25">
      <c r="A37" s="9"/>
      <c r="B37" s="9"/>
      <c r="C37" s="9"/>
      <c r="D37" s="9"/>
      <c r="E37" s="9"/>
      <c r="F37" s="9"/>
    </row>
    <row r="38" spans="1:6" x14ac:dyDescent="0.25">
      <c r="A38" s="9" t="s">
        <v>103</v>
      </c>
      <c r="B38" s="9"/>
      <c r="C38" s="9">
        <f>SUM(C25:C37)</f>
        <v>0</v>
      </c>
      <c r="D38" s="9"/>
      <c r="E38" s="9"/>
      <c r="F38" s="9">
        <f>SUM(F25:F37)</f>
        <v>0</v>
      </c>
    </row>
  </sheetData>
  <mergeCells count="9">
    <mergeCell ref="A1:J1"/>
    <mergeCell ref="A6:K6"/>
    <mergeCell ref="A21:F21"/>
    <mergeCell ref="A22:F22"/>
    <mergeCell ref="A3:D3"/>
    <mergeCell ref="E3:F3"/>
    <mergeCell ref="A4:D4"/>
    <mergeCell ref="E4:F4"/>
    <mergeCell ref="A5:F5"/>
  </mergeCells>
  <pageMargins left="0.7" right="0.7" top="0.75" bottom="0.75" header="0.3" footer="0.3"/>
  <pageSetup scale="75" orientation="portrait" r:id="rId1"/>
  <colBreaks count="1" manualBreakCount="1">
    <brk id="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32"/>
  <sheetViews>
    <sheetView topLeftCell="A19" zoomScaleNormal="100" workbookViewId="0">
      <selection activeCell="F3" sqref="F3:J3"/>
    </sheetView>
  </sheetViews>
  <sheetFormatPr defaultRowHeight="15" x14ac:dyDescent="0.25"/>
  <cols>
    <col min="4" max="4" width="11" customWidth="1"/>
    <col min="5" max="5" width="10.42578125" customWidth="1"/>
    <col min="8" max="8" width="14.140625" customWidth="1"/>
    <col min="9" max="9" width="10.28515625" customWidth="1"/>
    <col min="10" max="10" width="12.140625" customWidth="1"/>
  </cols>
  <sheetData>
    <row r="1" spans="1:12" ht="47.25" customHeight="1" x14ac:dyDescent="0.25">
      <c r="B1" s="310" t="s">
        <v>211</v>
      </c>
      <c r="C1" s="465"/>
      <c r="D1" s="465"/>
      <c r="E1" s="465"/>
      <c r="F1" s="465"/>
      <c r="G1" s="465"/>
      <c r="H1" s="465"/>
      <c r="I1" s="465"/>
      <c r="J1" s="465"/>
    </row>
    <row r="2" spans="1:12" ht="44.25" customHeight="1" x14ac:dyDescent="0.25">
      <c r="B2" s="480" t="s">
        <v>195</v>
      </c>
      <c r="C2" s="480"/>
      <c r="D2" s="480"/>
      <c r="E2" s="480"/>
      <c r="F2" s="476" t="str">
        <f>Funding!I1</f>
        <v>Bank: State Bank of India, Muscat</v>
      </c>
      <c r="G2" s="476"/>
      <c r="H2" s="476"/>
      <c r="I2" s="476"/>
      <c r="J2" s="476"/>
    </row>
    <row r="3" spans="1:12" ht="44.25" customHeight="1" x14ac:dyDescent="0.25">
      <c r="B3" s="417" t="s">
        <v>184</v>
      </c>
      <c r="C3" s="418"/>
      <c r="D3" s="418"/>
      <c r="E3" s="475"/>
      <c r="F3" s="477">
        <f>Funding!I3</f>
        <v>43922</v>
      </c>
      <c r="G3" s="478"/>
      <c r="H3" s="478"/>
      <c r="I3" s="478"/>
      <c r="J3" s="479"/>
    </row>
    <row r="4" spans="1:12" ht="43.5" customHeight="1" thickBot="1" x14ac:dyDescent="0.3">
      <c r="B4" s="104" t="s">
        <v>205</v>
      </c>
      <c r="C4" s="473" t="s">
        <v>212</v>
      </c>
      <c r="D4" s="473"/>
      <c r="E4" s="473"/>
      <c r="F4" s="473"/>
      <c r="G4" s="474"/>
      <c r="H4" s="474"/>
      <c r="I4" s="473"/>
      <c r="J4" s="473"/>
    </row>
    <row r="5" spans="1:12" ht="107.25" customHeight="1" thickBot="1" x14ac:dyDescent="0.3">
      <c r="A5" s="491" t="s">
        <v>176</v>
      </c>
      <c r="B5" s="480" t="s">
        <v>213</v>
      </c>
      <c r="C5" s="480" t="s">
        <v>214</v>
      </c>
      <c r="D5" s="480" t="s">
        <v>215</v>
      </c>
      <c r="E5" s="439" t="s">
        <v>218</v>
      </c>
      <c r="F5" s="328"/>
      <c r="G5" s="321" t="s">
        <v>221</v>
      </c>
      <c r="H5" s="428"/>
      <c r="I5" s="480" t="s">
        <v>216</v>
      </c>
      <c r="J5" s="480" t="s">
        <v>217</v>
      </c>
    </row>
    <row r="6" spans="1:12" ht="15.75" hidden="1" customHeight="1" thickBot="1" x14ac:dyDescent="0.3">
      <c r="A6" s="492"/>
      <c r="B6" s="480"/>
      <c r="C6" s="480"/>
      <c r="D6" s="480"/>
      <c r="E6" s="428"/>
      <c r="F6" s="428"/>
      <c r="G6" s="428"/>
      <c r="H6" s="428"/>
      <c r="I6" s="480"/>
      <c r="J6" s="480"/>
    </row>
    <row r="7" spans="1:12" x14ac:dyDescent="0.25">
      <c r="A7" s="493"/>
      <c r="B7" s="480"/>
      <c r="C7" s="480"/>
      <c r="D7" s="480"/>
      <c r="E7" s="112" t="s">
        <v>219</v>
      </c>
      <c r="F7" s="110" t="s">
        <v>220</v>
      </c>
      <c r="G7" s="110" t="s">
        <v>222</v>
      </c>
      <c r="H7" s="111" t="s">
        <v>220</v>
      </c>
      <c r="I7" s="480"/>
      <c r="J7" s="480"/>
      <c r="L7" s="204"/>
    </row>
    <row r="8" spans="1:12" x14ac:dyDescent="0.25">
      <c r="A8" s="108"/>
      <c r="B8" s="108"/>
      <c r="C8" s="108"/>
      <c r="D8" s="108"/>
      <c r="E8" s="108"/>
      <c r="F8" s="108"/>
      <c r="G8" s="108"/>
      <c r="H8" s="108"/>
      <c r="I8" s="108"/>
      <c r="J8" s="108"/>
    </row>
    <row r="9" spans="1:12" x14ac:dyDescent="0.25">
      <c r="A9" s="108"/>
      <c r="B9" s="108"/>
      <c r="C9" s="108"/>
      <c r="D9" s="108"/>
      <c r="E9" s="108"/>
      <c r="F9" s="108"/>
      <c r="G9" s="108"/>
      <c r="H9" s="108"/>
      <c r="I9" s="108"/>
      <c r="J9" s="108"/>
    </row>
    <row r="10" spans="1:12" x14ac:dyDescent="0.25">
      <c r="A10" s="108"/>
      <c r="B10" s="108"/>
      <c r="C10" s="108"/>
      <c r="D10" s="108"/>
      <c r="E10" s="108"/>
      <c r="F10" s="108"/>
      <c r="G10" s="108"/>
      <c r="H10" s="108"/>
      <c r="I10" s="108"/>
      <c r="J10" s="108"/>
    </row>
    <row r="11" spans="1:12" x14ac:dyDescent="0.25">
      <c r="A11" s="108"/>
      <c r="B11" s="108"/>
      <c r="C11" s="203"/>
      <c r="D11" s="108"/>
      <c r="E11" s="108"/>
      <c r="F11" s="108"/>
      <c r="G11" s="108"/>
      <c r="H11" s="108"/>
      <c r="I11" s="108"/>
      <c r="J11" s="108"/>
    </row>
    <row r="12" spans="1:12" ht="69" x14ac:dyDescent="0.25">
      <c r="A12" s="108"/>
      <c r="B12" s="206"/>
      <c r="C12" s="206"/>
      <c r="D12" s="206"/>
      <c r="E12" s="207" t="s">
        <v>403</v>
      </c>
      <c r="F12" s="206"/>
      <c r="G12" s="206"/>
      <c r="H12" s="206"/>
      <c r="I12" s="108"/>
      <c r="J12" s="205"/>
    </row>
    <row r="13" spans="1:12" x14ac:dyDescent="0.25">
      <c r="A13" s="108"/>
      <c r="B13" s="108"/>
      <c r="C13" s="108"/>
      <c r="D13" s="108"/>
      <c r="E13" s="108"/>
      <c r="F13" s="108"/>
      <c r="G13" s="108"/>
      <c r="H13" s="108"/>
      <c r="I13" s="108"/>
      <c r="J13" s="108"/>
    </row>
    <row r="14" spans="1:12" x14ac:dyDescent="0.25">
      <c r="A14" s="108"/>
      <c r="B14" s="108"/>
      <c r="C14" s="108"/>
      <c r="D14" s="108"/>
      <c r="E14" s="108"/>
      <c r="F14" s="108"/>
      <c r="G14" s="108"/>
      <c r="H14" s="108"/>
      <c r="I14" s="108"/>
      <c r="J14" s="108"/>
    </row>
    <row r="15" spans="1:12" x14ac:dyDescent="0.25">
      <c r="A15" s="108"/>
      <c r="B15" s="108"/>
      <c r="C15" s="108"/>
      <c r="D15" s="108"/>
      <c r="E15" s="108"/>
      <c r="F15" s="108"/>
      <c r="G15" s="108"/>
      <c r="H15" s="108"/>
      <c r="I15" s="108"/>
      <c r="J15" s="108"/>
    </row>
    <row r="16" spans="1:12" x14ac:dyDescent="0.25">
      <c r="A16" s="108"/>
      <c r="B16" s="108"/>
      <c r="C16" s="108"/>
      <c r="D16" s="108"/>
      <c r="E16" s="108"/>
      <c r="F16" s="108"/>
      <c r="G16" s="108"/>
      <c r="H16" s="108"/>
      <c r="I16" s="108"/>
      <c r="J16" s="108"/>
    </row>
    <row r="17" spans="1:11" x14ac:dyDescent="0.25">
      <c r="A17" s="108"/>
      <c r="B17" s="108"/>
      <c r="C17" s="108"/>
      <c r="D17" s="108"/>
      <c r="E17" s="108"/>
      <c r="F17" s="108"/>
      <c r="G17" s="108"/>
      <c r="H17" s="108"/>
      <c r="I17" s="108"/>
      <c r="J17" s="108"/>
    </row>
    <row r="18" spans="1:11" x14ac:dyDescent="0.25">
      <c r="A18" s="108"/>
      <c r="B18" s="108"/>
      <c r="C18" s="108"/>
      <c r="D18" s="108"/>
      <c r="E18" s="108"/>
      <c r="F18" s="108"/>
      <c r="G18" s="108"/>
      <c r="H18" s="108"/>
      <c r="I18" s="108"/>
      <c r="J18" s="108"/>
    </row>
    <row r="20" spans="1:11" ht="39" customHeight="1" thickBot="1" x14ac:dyDescent="0.3">
      <c r="B20" s="105" t="s">
        <v>175</v>
      </c>
      <c r="C20" s="483" t="s">
        <v>223</v>
      </c>
      <c r="D20" s="484"/>
      <c r="E20" s="484"/>
      <c r="F20" s="484"/>
      <c r="G20" s="484"/>
      <c r="H20" s="484"/>
      <c r="I20" s="484"/>
      <c r="J20" s="484"/>
      <c r="K20" s="484"/>
    </row>
    <row r="21" spans="1:11" ht="26.25" customHeight="1" x14ac:dyDescent="0.25">
      <c r="A21" s="480" t="s">
        <v>224</v>
      </c>
      <c r="B21" s="489" t="s">
        <v>225</v>
      </c>
      <c r="C21" s="481" t="s">
        <v>226</v>
      </c>
      <c r="D21" s="481" t="s">
        <v>227</v>
      </c>
      <c r="E21" s="481" t="s">
        <v>228</v>
      </c>
      <c r="F21" s="481" t="s">
        <v>229</v>
      </c>
      <c r="G21" s="106" t="s">
        <v>230</v>
      </c>
      <c r="H21" s="485" t="s">
        <v>232</v>
      </c>
      <c r="I21" s="485"/>
      <c r="J21" s="485"/>
      <c r="K21" s="485"/>
    </row>
    <row r="22" spans="1:11" x14ac:dyDescent="0.25">
      <c r="A22" s="480"/>
      <c r="B22" s="490"/>
      <c r="C22" s="482"/>
      <c r="D22" s="482"/>
      <c r="E22" s="482"/>
      <c r="F22" s="482"/>
      <c r="G22" s="107" t="s">
        <v>231</v>
      </c>
      <c r="H22" s="476" t="s">
        <v>233</v>
      </c>
      <c r="I22" s="487" t="s">
        <v>234</v>
      </c>
      <c r="J22" s="487" t="s">
        <v>235</v>
      </c>
      <c r="K22" s="487" t="s">
        <v>236</v>
      </c>
    </row>
    <row r="23" spans="1:11" x14ac:dyDescent="0.25">
      <c r="A23" s="471"/>
      <c r="B23" s="490"/>
      <c r="C23" s="482"/>
      <c r="D23" s="482"/>
      <c r="E23" s="482"/>
      <c r="F23" s="482"/>
      <c r="G23" s="107"/>
      <c r="H23" s="486"/>
      <c r="I23" s="488"/>
      <c r="J23" s="488"/>
      <c r="K23" s="488"/>
    </row>
    <row r="24" spans="1:11" x14ac:dyDescent="0.25">
      <c r="A24" s="108"/>
      <c r="B24" s="108"/>
      <c r="C24" s="108"/>
      <c r="D24" s="108"/>
      <c r="E24" s="108"/>
      <c r="F24" s="108"/>
      <c r="G24" s="108"/>
      <c r="H24" s="108"/>
      <c r="I24" s="108"/>
      <c r="J24" s="108"/>
      <c r="K24" s="108"/>
    </row>
    <row r="25" spans="1:11" x14ac:dyDescent="0.25">
      <c r="A25" s="108"/>
      <c r="B25" s="108"/>
      <c r="C25" s="108"/>
      <c r="D25" s="108"/>
      <c r="E25" s="108"/>
      <c r="F25" s="108"/>
      <c r="G25" s="108"/>
      <c r="H25" s="108"/>
      <c r="I25" s="108"/>
      <c r="J25" s="108"/>
      <c r="K25" s="108"/>
    </row>
    <row r="26" spans="1:11" x14ac:dyDescent="0.25">
      <c r="A26" s="108"/>
      <c r="B26" s="108"/>
      <c r="C26" s="108"/>
      <c r="D26" s="108"/>
      <c r="E26" s="108"/>
      <c r="F26" s="108"/>
      <c r="G26" s="108"/>
      <c r="H26" s="108"/>
      <c r="I26" s="108"/>
      <c r="J26" s="108"/>
      <c r="K26" s="108"/>
    </row>
    <row r="27" spans="1:11" ht="69" x14ac:dyDescent="0.25">
      <c r="A27" s="203"/>
      <c r="B27" s="206"/>
      <c r="C27" s="206"/>
      <c r="D27" s="206"/>
      <c r="E27" s="207" t="s">
        <v>403</v>
      </c>
      <c r="F27" s="206"/>
      <c r="G27" s="206"/>
      <c r="H27" s="206"/>
      <c r="I27" s="203"/>
      <c r="J27" s="205"/>
      <c r="K27" s="203"/>
    </row>
    <row r="28" spans="1:11" x14ac:dyDescent="0.25">
      <c r="A28" s="108"/>
      <c r="B28" s="108"/>
      <c r="C28" s="108"/>
      <c r="D28" s="108"/>
      <c r="E28" s="108"/>
      <c r="F28" s="108"/>
      <c r="G28" s="108"/>
      <c r="H28" s="108"/>
      <c r="I28" s="108"/>
      <c r="J28" s="108"/>
      <c r="K28" s="108"/>
    </row>
    <row r="29" spans="1:11" x14ac:dyDescent="0.25">
      <c r="A29" s="108"/>
      <c r="B29" s="108"/>
      <c r="C29" s="108"/>
      <c r="D29" s="108"/>
      <c r="E29" s="108"/>
      <c r="F29" s="108"/>
      <c r="G29" s="108"/>
      <c r="H29" s="108"/>
      <c r="I29" s="108"/>
      <c r="J29" s="108"/>
      <c r="K29" s="108"/>
    </row>
    <row r="30" spans="1:11" x14ac:dyDescent="0.25">
      <c r="A30" s="108"/>
      <c r="B30" s="108"/>
      <c r="C30" s="108"/>
      <c r="D30" s="108"/>
      <c r="E30" s="108"/>
      <c r="F30" s="108"/>
      <c r="G30" s="108"/>
      <c r="H30" s="108"/>
      <c r="I30" s="108"/>
      <c r="J30" s="108"/>
      <c r="K30" s="108"/>
    </row>
    <row r="31" spans="1:11" x14ac:dyDescent="0.25">
      <c r="A31" s="108"/>
      <c r="B31" s="108"/>
      <c r="C31" s="108"/>
      <c r="D31" s="108"/>
      <c r="E31" s="108"/>
      <c r="F31" s="108"/>
      <c r="G31" s="108"/>
      <c r="H31" s="108"/>
      <c r="I31" s="108"/>
      <c r="J31" s="108"/>
      <c r="K31" s="108"/>
    </row>
    <row r="32" spans="1:11" x14ac:dyDescent="0.25">
      <c r="A32" s="108"/>
      <c r="B32" s="108"/>
      <c r="C32" s="108"/>
      <c r="D32" s="108"/>
      <c r="E32" s="108"/>
      <c r="F32" s="108"/>
      <c r="G32" s="108"/>
      <c r="H32" s="108"/>
      <c r="I32" s="108"/>
      <c r="J32" s="108"/>
      <c r="K32" s="108"/>
    </row>
  </sheetData>
  <mergeCells count="28">
    <mergeCell ref="A5:A7"/>
    <mergeCell ref="B5:B7"/>
    <mergeCell ref="D5:D7"/>
    <mergeCell ref="C5:C7"/>
    <mergeCell ref="I5:I7"/>
    <mergeCell ref="A21:A23"/>
    <mergeCell ref="B21:B23"/>
    <mergeCell ref="C21:C23"/>
    <mergeCell ref="D21:D23"/>
    <mergeCell ref="E21:E23"/>
    <mergeCell ref="F21:F23"/>
    <mergeCell ref="E5:F5"/>
    <mergeCell ref="E6:F6"/>
    <mergeCell ref="G5:H5"/>
    <mergeCell ref="G6:H6"/>
    <mergeCell ref="C20:K20"/>
    <mergeCell ref="H21:K21"/>
    <mergeCell ref="H22:H23"/>
    <mergeCell ref="I22:I23"/>
    <mergeCell ref="J22:J23"/>
    <mergeCell ref="K22:K23"/>
    <mergeCell ref="J5:J7"/>
    <mergeCell ref="C4:J4"/>
    <mergeCell ref="B3:E3"/>
    <mergeCell ref="F2:J2"/>
    <mergeCell ref="F3:J3"/>
    <mergeCell ref="B1:J1"/>
    <mergeCell ref="B2:E2"/>
  </mergeCells>
  <pageMargins left="0.7" right="0.7" top="0.75" bottom="0.75" header="0.3" footer="0.3"/>
  <pageSetup scale="80" orientation="portrait" r:id="rId1"/>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22" sqref="N22"/>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instructions</vt:lpstr>
      <vt:lpstr>LCR</vt:lpstr>
      <vt:lpstr>NSFR</vt:lpstr>
      <vt:lpstr>LCR Disclosures</vt:lpstr>
      <vt:lpstr>NSFR disclosures</vt:lpstr>
      <vt:lpstr>LCR Sig Currency</vt:lpstr>
      <vt:lpstr>Funding</vt:lpstr>
      <vt:lpstr>Unencumbered assets</vt:lpstr>
      <vt:lpstr>Other info</vt:lpstr>
      <vt:lpstr>Sheet1</vt:lpstr>
      <vt:lpstr>Funding!Print_Area</vt:lpstr>
      <vt:lpstr>LCR!Print_Area</vt:lpstr>
      <vt:lpstr>'Other info'!Print_Area</vt:lpstr>
      <vt:lpstr>'Unencumbered assets'!Print_Area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Rakesh Mathur</dc:creator>
  <cp:lastModifiedBy>Ravinder rawat</cp:lastModifiedBy>
  <cp:lastPrinted>2020-06-29T10:20:53Z</cp:lastPrinted>
  <dcterms:created xsi:type="dcterms:W3CDTF">2014-03-10T06:57:55Z</dcterms:created>
  <dcterms:modified xsi:type="dcterms:W3CDTF">2022-01-24T12:41:42Z</dcterms:modified>
</cp:coreProperties>
</file>