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8565" yWindow="240" windowWidth="15480" windowHeight="9360" tabRatio="751" firstSheet="3" activeTab="3"/>
  </bookViews>
  <sheets>
    <sheet name="instructions" sheetId="11" state="hidden" r:id="rId1"/>
    <sheet name="LCR" sheetId="1" state="hidden" r:id="rId2"/>
    <sheet name="NSFR" sheetId="9" state="hidden" r:id="rId3"/>
    <sheet name="LCR Disclosures" sheetId="4" r:id="rId4"/>
    <sheet name="NSFR disclosures" sheetId="10" state="hidden" r:id="rId5"/>
    <sheet name="Funding" sheetId="5" state="hidden" r:id="rId6"/>
    <sheet name="Unencumbered assets" sheetId="6" state="hidden" r:id="rId7"/>
    <sheet name="Other info" sheetId="8" state="hidden" r:id="rId8"/>
    <sheet name="Sheet1" sheetId="12" state="hidden" r:id="rId9"/>
    <sheet name="LCR Before Investment" sheetId="13" state="hidden" r:id="rId10"/>
    <sheet name="LCR after Investment" sheetId="14" state="hidden" r:id="rId11"/>
    <sheet name="Sheet2" sheetId="15" state="hidden" r:id="rId12"/>
    <sheet name="Sheet3" sheetId="16" state="hidden" r:id="rId13"/>
    <sheet name="Sheet4" sheetId="17" state="hidden" r:id="rId14"/>
  </sheets>
  <definedNames>
    <definedName name="_xlnm.Print_Area" localSheetId="5">Funding!$A$1:$Q$98</definedName>
    <definedName name="_xlnm.Print_Area" localSheetId="1">LCR!$A$1:$G$119</definedName>
    <definedName name="_xlnm.Print_Area" localSheetId="7">'Other info'!$A$1:$K$32</definedName>
    <definedName name="_xlnm.Print_Area" localSheetId="6">'Unencumbered assets'!$A$1:$F$38</definedName>
  </definedNames>
  <calcPr calcId="145621"/>
  <fileRecoveryPr autoRecover="0"/>
</workbook>
</file>

<file path=xl/calcChain.xml><?xml version="1.0" encoding="utf-8"?>
<calcChain xmlns="http://schemas.openxmlformats.org/spreadsheetml/2006/main">
  <c r="C21" i="9" l="1"/>
  <c r="C11" i="9" l="1"/>
  <c r="C43" i="9" l="1"/>
  <c r="C42" i="9" l="1"/>
  <c r="D42" i="9" s="1"/>
  <c r="C18" i="9"/>
  <c r="C6" i="15" l="1"/>
  <c r="D6" i="15"/>
  <c r="E6" i="15"/>
  <c r="F6" i="15"/>
  <c r="G6" i="15"/>
  <c r="C5" i="15"/>
  <c r="D5" i="15"/>
  <c r="E5" i="15"/>
  <c r="F5" i="15"/>
  <c r="G5" i="15"/>
  <c r="B6" i="15"/>
  <c r="B5" i="15"/>
  <c r="D79" i="16"/>
  <c r="E78" i="16"/>
  <c r="E77" i="16"/>
  <c r="E76" i="16"/>
  <c r="E75" i="16"/>
  <c r="E74" i="16"/>
  <c r="E73" i="16"/>
  <c r="E72" i="16"/>
  <c r="E71" i="16"/>
  <c r="E70" i="16"/>
  <c r="E69" i="16"/>
  <c r="E68" i="16"/>
  <c r="E67" i="16"/>
  <c r="E66" i="16"/>
  <c r="E79" i="16" s="1"/>
  <c r="D63" i="16"/>
  <c r="E62" i="16"/>
  <c r="E61" i="16"/>
  <c r="E60" i="16"/>
  <c r="E59" i="16"/>
  <c r="E58" i="16"/>
  <c r="E57" i="16"/>
  <c r="E56" i="16"/>
  <c r="E55" i="16"/>
  <c r="E54" i="16"/>
  <c r="E53" i="16"/>
  <c r="E52" i="16"/>
  <c r="E51" i="16"/>
  <c r="E50" i="16"/>
  <c r="E49" i="16"/>
  <c r="E48" i="16"/>
  <c r="E47" i="16"/>
  <c r="E46" i="16"/>
  <c r="E45" i="16"/>
  <c r="E44" i="16"/>
  <c r="E43" i="16"/>
  <c r="E42" i="16"/>
  <c r="E41" i="16"/>
  <c r="E40" i="16"/>
  <c r="E39" i="16"/>
  <c r="E38" i="16"/>
  <c r="E37" i="16"/>
  <c r="E36" i="16"/>
  <c r="E35" i="16"/>
  <c r="E34" i="16"/>
  <c r="E33" i="16"/>
  <c r="E32" i="16"/>
  <c r="E31" i="16"/>
  <c r="E30" i="16"/>
  <c r="E29" i="16"/>
  <c r="E28" i="16"/>
  <c r="E27" i="16"/>
  <c r="E24" i="16"/>
  <c r="E23" i="16"/>
  <c r="E22" i="16"/>
  <c r="E63" i="16" s="1"/>
  <c r="D16" i="16"/>
  <c r="E15" i="16"/>
  <c r="E14" i="16"/>
  <c r="E13" i="16"/>
  <c r="E16" i="16" s="1"/>
  <c r="D11" i="16"/>
  <c r="D17" i="16" s="1"/>
  <c r="E10" i="16"/>
  <c r="E9" i="16"/>
  <c r="E8" i="16"/>
  <c r="E11" i="16" s="1"/>
  <c r="E17" i="16" s="1"/>
  <c r="D6" i="16"/>
  <c r="E5" i="16"/>
  <c r="E4" i="16"/>
  <c r="E3" i="16"/>
  <c r="E6" i="16" s="1"/>
  <c r="E2" i="16"/>
  <c r="D18" i="16" l="1"/>
  <c r="E18" i="16"/>
  <c r="E80" i="16"/>
  <c r="E81" i="16" s="1"/>
  <c r="E82" i="16" s="1"/>
  <c r="D79" i="14"/>
  <c r="E78" i="14"/>
  <c r="E77" i="14"/>
  <c r="E76" i="14"/>
  <c r="E75" i="14"/>
  <c r="E74" i="14"/>
  <c r="E73" i="14"/>
  <c r="E72" i="14"/>
  <c r="E71" i="14"/>
  <c r="E70" i="14"/>
  <c r="E69" i="14"/>
  <c r="E68" i="14"/>
  <c r="E67" i="14"/>
  <c r="E66" i="14"/>
  <c r="D63" i="14"/>
  <c r="E62" i="14"/>
  <c r="E61" i="14"/>
  <c r="E60" i="14"/>
  <c r="E59" i="14"/>
  <c r="E58" i="14"/>
  <c r="E57" i="14"/>
  <c r="E56" i="14"/>
  <c r="E55" i="14"/>
  <c r="E54" i="14"/>
  <c r="E53" i="14"/>
  <c r="E52" i="14"/>
  <c r="E51" i="14"/>
  <c r="E50" i="14"/>
  <c r="E49" i="14"/>
  <c r="E48" i="14"/>
  <c r="E47" i="14"/>
  <c r="E46" i="14"/>
  <c r="E45" i="14"/>
  <c r="E44" i="14"/>
  <c r="E43" i="14"/>
  <c r="E42" i="14"/>
  <c r="E41" i="14"/>
  <c r="E40" i="14"/>
  <c r="E39" i="14"/>
  <c r="E38" i="14"/>
  <c r="E37" i="14"/>
  <c r="E36" i="14"/>
  <c r="E35" i="14"/>
  <c r="E34" i="14"/>
  <c r="E33" i="14"/>
  <c r="E32" i="14"/>
  <c r="E31" i="14"/>
  <c r="E30" i="14"/>
  <c r="E29" i="14"/>
  <c r="E28" i="14"/>
  <c r="E27" i="14"/>
  <c r="E24" i="14"/>
  <c r="E23" i="14"/>
  <c r="E22" i="14"/>
  <c r="E63" i="14" s="1"/>
  <c r="D17" i="14"/>
  <c r="D16" i="14"/>
  <c r="E15" i="14"/>
  <c r="E14" i="14"/>
  <c r="E13" i="14"/>
  <c r="E16" i="14" s="1"/>
  <c r="D11" i="14"/>
  <c r="E10" i="14"/>
  <c r="E9" i="14"/>
  <c r="E8" i="14"/>
  <c r="E11" i="14" s="1"/>
  <c r="E17" i="14" s="1"/>
  <c r="D6" i="14"/>
  <c r="D18" i="14" s="1"/>
  <c r="E5" i="14"/>
  <c r="E4" i="14"/>
  <c r="E3" i="14"/>
  <c r="E2" i="14"/>
  <c r="E6" i="14" s="1"/>
  <c r="E18" i="14" s="1"/>
  <c r="E5" i="13"/>
  <c r="D79" i="13"/>
  <c r="E78" i="13"/>
  <c r="E77" i="13"/>
  <c r="E76" i="13"/>
  <c r="E75" i="13"/>
  <c r="E74" i="13"/>
  <c r="E73" i="13"/>
  <c r="E72" i="13"/>
  <c r="E71" i="13"/>
  <c r="E70" i="13"/>
  <c r="E69" i="13"/>
  <c r="E68" i="13"/>
  <c r="E67" i="13"/>
  <c r="E66" i="13"/>
  <c r="D63" i="13"/>
  <c r="E62" i="13"/>
  <c r="E61" i="13"/>
  <c r="E60" i="13"/>
  <c r="E59" i="13"/>
  <c r="E58" i="13"/>
  <c r="E57" i="13"/>
  <c r="E56" i="13"/>
  <c r="E55" i="13"/>
  <c r="E54" i="13"/>
  <c r="E53" i="13"/>
  <c r="E52" i="13"/>
  <c r="E51" i="13"/>
  <c r="E50" i="13"/>
  <c r="E49" i="13"/>
  <c r="E48" i="13"/>
  <c r="E47" i="13"/>
  <c r="E46" i="13"/>
  <c r="E45" i="13"/>
  <c r="E44" i="13"/>
  <c r="E43" i="13"/>
  <c r="E42" i="13"/>
  <c r="E41" i="13"/>
  <c r="E40" i="13"/>
  <c r="E39" i="13"/>
  <c r="E38" i="13"/>
  <c r="E37" i="13"/>
  <c r="E36" i="13"/>
  <c r="E35" i="13"/>
  <c r="E34" i="13"/>
  <c r="E33" i="13"/>
  <c r="E32" i="13"/>
  <c r="E31" i="13"/>
  <c r="E30" i="13"/>
  <c r="E29" i="13"/>
  <c r="E28" i="13"/>
  <c r="E27" i="13"/>
  <c r="E24" i="13"/>
  <c r="E23" i="13"/>
  <c r="E22" i="13"/>
  <c r="D16" i="13"/>
  <c r="E15" i="13"/>
  <c r="E14" i="13"/>
  <c r="E13" i="13"/>
  <c r="D11" i="13"/>
  <c r="D17" i="13" s="1"/>
  <c r="E10" i="13"/>
  <c r="E9" i="13"/>
  <c r="E8" i="13"/>
  <c r="D6" i="13"/>
  <c r="E4" i="13"/>
  <c r="E3" i="13"/>
  <c r="E2" i="13"/>
  <c r="E83" i="16" l="1"/>
  <c r="E79" i="14"/>
  <c r="E80" i="14"/>
  <c r="D18" i="13"/>
  <c r="E6" i="13"/>
  <c r="E11" i="13"/>
  <c r="E16" i="13"/>
  <c r="E63" i="13"/>
  <c r="E80" i="13" s="1"/>
  <c r="E79" i="13"/>
  <c r="E81" i="13" l="1"/>
  <c r="E82" i="13" s="1"/>
  <c r="E83" i="13" s="1"/>
  <c r="E81" i="14"/>
  <c r="E82" i="14" s="1"/>
  <c r="E83" i="14" s="1"/>
  <c r="E17" i="13"/>
  <c r="E18" i="13" s="1"/>
  <c r="H26" i="4"/>
  <c r="H13" i="4"/>
  <c r="H15" i="4"/>
  <c r="H11" i="4"/>
  <c r="H10" i="4"/>
  <c r="C28" i="9"/>
  <c r="D21" i="9"/>
  <c r="E69" i="1"/>
  <c r="E31" i="1" l="1"/>
  <c r="E32" i="1"/>
  <c r="E33" i="1"/>
  <c r="E34" i="1"/>
  <c r="E35" i="1"/>
  <c r="E36" i="1"/>
  <c r="I13" i="4" s="1"/>
  <c r="E37" i="1"/>
  <c r="E38" i="1"/>
  <c r="E39" i="1"/>
  <c r="E40" i="1"/>
  <c r="E41" i="1"/>
  <c r="E42" i="1"/>
  <c r="E43" i="1"/>
  <c r="E44" i="1"/>
  <c r="E45" i="1"/>
  <c r="E46" i="1"/>
  <c r="E47" i="1"/>
  <c r="E48" i="1"/>
  <c r="E49" i="1"/>
  <c r="E50" i="1"/>
  <c r="E51" i="1"/>
  <c r="E52" i="1"/>
  <c r="E53" i="1"/>
  <c r="E54" i="1"/>
  <c r="E55" i="1"/>
  <c r="E56" i="1"/>
  <c r="E57" i="1"/>
  <c r="E58" i="1"/>
  <c r="E59" i="1"/>
  <c r="E60" i="1"/>
  <c r="E61" i="1"/>
  <c r="E62" i="1"/>
  <c r="E63" i="1"/>
  <c r="E64" i="1"/>
  <c r="E65" i="1"/>
  <c r="E30" i="1"/>
  <c r="E27" i="1"/>
  <c r="E26" i="1"/>
  <c r="D66" i="1"/>
  <c r="C40" i="9"/>
  <c r="D39" i="9"/>
  <c r="C16" i="9"/>
  <c r="I15" i="4" l="1"/>
  <c r="E66" i="1"/>
  <c r="H21" i="4" l="1"/>
  <c r="I11" i="4"/>
  <c r="I10" i="4"/>
  <c r="D43" i="9"/>
  <c r="C46" i="9"/>
  <c r="E83" i="1"/>
  <c r="D82" i="1"/>
  <c r="D9" i="1"/>
  <c r="E5" i="1" l="1"/>
  <c r="E6" i="1"/>
  <c r="E7" i="1"/>
  <c r="E8" i="1"/>
  <c r="E11" i="1"/>
  <c r="E12" i="1"/>
  <c r="E13" i="1"/>
  <c r="D14" i="1"/>
  <c r="E16" i="1"/>
  <c r="E17" i="1"/>
  <c r="E18" i="1"/>
  <c r="D19" i="1"/>
  <c r="D20" i="1" s="1"/>
  <c r="D21" i="1" s="1"/>
  <c r="E25" i="1"/>
  <c r="E70" i="1"/>
  <c r="E71" i="1"/>
  <c r="E72" i="1"/>
  <c r="E73" i="1"/>
  <c r="E74" i="1"/>
  <c r="E75" i="1"/>
  <c r="E76" i="1"/>
  <c r="E77" i="1"/>
  <c r="E78" i="1"/>
  <c r="E79" i="1"/>
  <c r="E80" i="1"/>
  <c r="I26" i="4" s="1"/>
  <c r="E81" i="1"/>
  <c r="C92" i="1"/>
  <c r="E82" i="1" l="1"/>
  <c r="E84" i="1" s="1"/>
  <c r="E85" i="1" s="1"/>
  <c r="I31" i="4" s="1"/>
  <c r="E9" i="1"/>
  <c r="E19" i="1"/>
  <c r="E14" i="1"/>
  <c r="N21" i="5"/>
  <c r="N19" i="5"/>
  <c r="N17" i="5"/>
  <c r="N15" i="5"/>
  <c r="N13" i="5"/>
  <c r="K21" i="5"/>
  <c r="N82" i="5" s="1"/>
  <c r="K19" i="5"/>
  <c r="N72" i="5" s="1"/>
  <c r="K17" i="5"/>
  <c r="N64" i="5" s="1"/>
  <c r="K15" i="5"/>
  <c r="N54" i="5" s="1"/>
  <c r="K13" i="5"/>
  <c r="N46" i="5" s="1"/>
  <c r="I90" i="5"/>
  <c r="G90" i="5"/>
  <c r="K44" i="5"/>
  <c r="D40" i="5"/>
  <c r="K80" i="5"/>
  <c r="D74" i="5"/>
  <c r="K70" i="5"/>
  <c r="D66" i="5"/>
  <c r="K62" i="5"/>
  <c r="D56" i="5"/>
  <c r="K52" i="5"/>
  <c r="E86" i="1" l="1"/>
  <c r="E20" i="1"/>
  <c r="E21" i="1" s="1"/>
  <c r="I7" i="4" s="1"/>
  <c r="I30" i="4" s="1"/>
  <c r="A1" i="10"/>
  <c r="A1" i="4"/>
  <c r="B1" i="9"/>
  <c r="A3" i="10"/>
  <c r="A2" i="4"/>
  <c r="A2" i="9"/>
  <c r="F3" i="8" l="1"/>
  <c r="G98" i="5" l="1"/>
  <c r="G22" i="5" l="1"/>
  <c r="H27" i="4" l="1"/>
  <c r="H28" i="4" s="1"/>
  <c r="H22" i="4"/>
  <c r="H12" i="4"/>
  <c r="H17" i="4"/>
  <c r="I17" i="4"/>
  <c r="H9" i="4" l="1"/>
  <c r="D8" i="9" l="1"/>
  <c r="K82" i="5"/>
  <c r="K72" i="5"/>
  <c r="K64" i="5"/>
  <c r="K54" i="5"/>
  <c r="K46" i="5"/>
  <c r="F2" i="8" l="1"/>
  <c r="E4" i="6"/>
  <c r="E3" i="6"/>
  <c r="D15" i="9" l="1"/>
  <c r="D11" i="9"/>
  <c r="D10" i="9" l="1"/>
  <c r="D44" i="9"/>
  <c r="D19" i="9"/>
  <c r="D20" i="9"/>
  <c r="D22" i="9"/>
  <c r="D23" i="9"/>
  <c r="D24" i="9"/>
  <c r="D25" i="9"/>
  <c r="D26" i="9"/>
  <c r="D27" i="9"/>
  <c r="D28" i="9"/>
  <c r="D29" i="9"/>
  <c r="D30" i="9"/>
  <c r="D31" i="9"/>
  <c r="D32" i="9"/>
  <c r="D33" i="9"/>
  <c r="D34" i="9"/>
  <c r="D35" i="9"/>
  <c r="D36" i="9"/>
  <c r="D37" i="9"/>
  <c r="D38" i="9"/>
  <c r="D18" i="9"/>
  <c r="D5" i="9"/>
  <c r="D6" i="9"/>
  <c r="D7" i="9"/>
  <c r="D9" i="9"/>
  <c r="D12" i="9"/>
  <c r="D13" i="9"/>
  <c r="D14" i="9"/>
  <c r="D4" i="9"/>
  <c r="G43" i="10"/>
  <c r="G36" i="10"/>
  <c r="G27" i="10"/>
  <c r="G16" i="10"/>
  <c r="C16" i="10"/>
  <c r="D16" i="9" l="1"/>
  <c r="D40" i="9"/>
  <c r="D46" i="9" s="1"/>
  <c r="D36" i="10"/>
  <c r="F36" i="10"/>
  <c r="C36" i="10"/>
  <c r="D27" i="10"/>
  <c r="E27" i="10"/>
  <c r="F27" i="10"/>
  <c r="C27" i="10"/>
  <c r="D16" i="10"/>
  <c r="E16" i="10"/>
  <c r="F16" i="10"/>
  <c r="D12" i="10"/>
  <c r="E12" i="10"/>
  <c r="F12" i="10"/>
  <c r="G12" i="10"/>
  <c r="C12" i="10"/>
  <c r="D9" i="10"/>
  <c r="E9" i="10"/>
  <c r="F9" i="10"/>
  <c r="G9" i="10"/>
  <c r="G23" i="10" s="1"/>
  <c r="C9" i="10"/>
  <c r="D47" i="9" l="1"/>
  <c r="F20" i="6" l="1"/>
  <c r="B20" i="6"/>
  <c r="F38" i="6"/>
  <c r="C38" i="6"/>
  <c r="G34" i="5" l="1"/>
  <c r="I22" i="4" l="1"/>
  <c r="I27" i="4" l="1"/>
  <c r="I28" i="4" s="1"/>
  <c r="I21" i="4"/>
  <c r="I12" i="4"/>
  <c r="I9" i="4"/>
  <c r="I23" i="4" l="1"/>
  <c r="I32" i="4" s="1"/>
</calcChain>
</file>

<file path=xl/sharedStrings.xml><?xml version="1.0" encoding="utf-8"?>
<sst xmlns="http://schemas.openxmlformats.org/spreadsheetml/2006/main" count="762" uniqueCount="425">
  <si>
    <t>(RO '000)</t>
  </si>
  <si>
    <t>Stock of HQLA</t>
  </si>
  <si>
    <t>Level 1 assets</t>
  </si>
  <si>
    <t>Coins and bank notes</t>
  </si>
  <si>
    <t xml:space="preserve">Qualifying central bank reserves </t>
  </si>
  <si>
    <t>Domestic sovereign or Central Bank debt for non-0% risk weighted sovereigns</t>
  </si>
  <si>
    <t>Total Level 1 assets</t>
  </si>
  <si>
    <t>Level 2A</t>
  </si>
  <si>
    <t>Qualifying Corporate debt securities AA- or higher</t>
  </si>
  <si>
    <t>Qualifying Covered bonds AA- or higher</t>
  </si>
  <si>
    <t>Total Level 2A</t>
  </si>
  <si>
    <t>Level 2B</t>
  </si>
  <si>
    <t>Qualifying common equity shares</t>
  </si>
  <si>
    <t>Cash outflows</t>
  </si>
  <si>
    <t>Demand Deposits +  Term Deposits with residual maturity upto 30 days</t>
  </si>
  <si>
    <t>...Stable deposits (deposit insurance scheme meets addl criteria)</t>
  </si>
  <si>
    <t xml:space="preserve"> - Stable Deposits  </t>
  </si>
  <si>
    <t xml:space="preserve"> - Less Stable retail Deposits</t>
  </si>
  <si>
    <r>
      <rPr>
        <sz val="10"/>
        <color indexed="10"/>
        <rFont val="Arial"/>
        <family val="2"/>
      </rPr>
      <t>B</t>
    </r>
    <r>
      <rPr>
        <sz val="11"/>
        <color theme="1"/>
        <rFont val="Calibri"/>
        <family val="2"/>
        <scheme val="minor"/>
      </rPr>
      <t xml:space="preserve">. </t>
    </r>
    <r>
      <rPr>
        <b/>
        <sz val="10"/>
        <rFont val="Arial"/>
        <family val="2"/>
      </rPr>
      <t>Unsecured Wholesale Funding</t>
    </r>
  </si>
  <si>
    <t>Demand and term deposits (less than 30 days) -stable deposits</t>
  </si>
  <si>
    <t>Less Stable deposits</t>
  </si>
  <si>
    <t xml:space="preserve">Non financial corporates, sovereigns,central banks and PSE </t>
  </si>
  <si>
    <t>…If entire portion covered by deposit insurance</t>
  </si>
  <si>
    <t xml:space="preserve">Other legal entity customers </t>
  </si>
  <si>
    <t>…..Portion covered by deposit insurance</t>
  </si>
  <si>
    <r>
      <rPr>
        <sz val="10"/>
        <color indexed="10"/>
        <rFont val="Arial"/>
        <family val="2"/>
      </rPr>
      <t>C</t>
    </r>
    <r>
      <rPr>
        <sz val="11"/>
        <color theme="1"/>
        <rFont val="Calibri"/>
        <family val="2"/>
        <scheme val="minor"/>
      </rPr>
      <t xml:space="preserve">. </t>
    </r>
    <r>
      <rPr>
        <b/>
        <sz val="10"/>
        <rFont val="Arial"/>
        <family val="2"/>
      </rPr>
      <t>Secured Funding</t>
    </r>
  </si>
  <si>
    <t>Backed by RMBS eligible for inclusion in level 2B</t>
  </si>
  <si>
    <t>Backed by other level 2B assets</t>
  </si>
  <si>
    <t xml:space="preserve">All other secured funding transactions </t>
  </si>
  <si>
    <r>
      <rPr>
        <sz val="10"/>
        <color indexed="10"/>
        <rFont val="Arial"/>
        <family val="2"/>
      </rPr>
      <t>D.</t>
    </r>
    <r>
      <rPr>
        <sz val="11"/>
        <color theme="1"/>
        <rFont val="Calibri"/>
        <family val="2"/>
        <scheme val="minor"/>
      </rPr>
      <t xml:space="preserve"> </t>
    </r>
    <r>
      <rPr>
        <b/>
        <sz val="10"/>
        <rFont val="Arial"/>
        <family val="2"/>
      </rPr>
      <t>Additional Requirements</t>
    </r>
  </si>
  <si>
    <t xml:space="preserve">Valuation changes on non-level 1  posted collateral securing derivatives </t>
  </si>
  <si>
    <t>Excess collateral held by a bank related to derivative transactions contractually callable at any time by its counterparty</t>
  </si>
  <si>
    <t>Liquidity needs related to  collateral contractually due from reporting bank on derivative transactions</t>
  </si>
  <si>
    <t>Increased Liquidity needs related to derivative transactions that allow collateral substitution to non-HQLA assets</t>
  </si>
  <si>
    <t xml:space="preserve">Currently undrawn portion of credit lines </t>
  </si>
  <si>
    <t xml:space="preserve">(i) Retail and small business </t>
  </si>
  <si>
    <t>(iv) Banks subject to prudential supervision</t>
  </si>
  <si>
    <t>Other contingent funding liabilities (L/cs,LGs)</t>
  </si>
  <si>
    <t>Trade finance</t>
  </si>
  <si>
    <t>Customer short positions covered by other customers' collateral</t>
  </si>
  <si>
    <t>Total cash outflows</t>
  </si>
  <si>
    <t>Cash Inflows</t>
  </si>
  <si>
    <t xml:space="preserve"> Level 1 assets </t>
  </si>
  <si>
    <t xml:space="preserve">Level 2A assets </t>
  </si>
  <si>
    <t>Level 2B assets-eligible RMBS</t>
  </si>
  <si>
    <t>…..Other assets</t>
  </si>
  <si>
    <t>Margin lending backed by all other collaterals</t>
  </si>
  <si>
    <t>All other assets</t>
  </si>
  <si>
    <t>Amts to be received from retail counterparties</t>
  </si>
  <si>
    <t>Credit or liquidity facilities provided to the reporting bank</t>
  </si>
  <si>
    <t>Operational deposits held at other financial institutions</t>
  </si>
  <si>
    <t xml:space="preserve">Other contractual cash inflows </t>
  </si>
  <si>
    <t>Net derivatives cash inflows</t>
  </si>
  <si>
    <t>Total cash inflows</t>
  </si>
  <si>
    <t>Net cash Outflow</t>
  </si>
  <si>
    <t>Bank:</t>
  </si>
  <si>
    <t>Factor</t>
  </si>
  <si>
    <t>Total Level 2B (maximum 15% of HQLA)</t>
  </si>
  <si>
    <t>Total level 2 assets (Maximum 40% of HQLA)</t>
  </si>
  <si>
    <t xml:space="preserve">75% of outflows </t>
  </si>
  <si>
    <t>Inflows restricted to 75% of outflows</t>
  </si>
  <si>
    <t>Available stable funding</t>
  </si>
  <si>
    <t>Tier 1 capital</t>
  </si>
  <si>
    <t>Required stable funding</t>
  </si>
  <si>
    <t>Off balance sheet exposures</t>
  </si>
  <si>
    <t>Other contingent funding obligations</t>
  </si>
  <si>
    <t>Sovereign,CB,PSE, multilateral development banks assets (qualifying for 20% risk weighing)</t>
  </si>
  <si>
    <t>Qualifying RMBS</t>
  </si>
  <si>
    <t>Qualifying corporate debt securities, rated between A+ and BBB-</t>
  </si>
  <si>
    <t xml:space="preserve">Term Deposits with residual maturity of more than 30 days </t>
  </si>
  <si>
    <t>Operational deposits generated by clearing, custody and cash management activities</t>
  </si>
  <si>
    <t>Cooperative banks in an institutional network (qualifying deposits with with the centralised institution)</t>
  </si>
  <si>
    <t>Secured funding transactions with a central bank or backed by Level I assets with any counterparty</t>
  </si>
  <si>
    <t>Secured funding transactions backed by Level 2A assets  with any counterparty</t>
  </si>
  <si>
    <t>Secured funding transactions backed by non level 1 or non level 2A assets  with domestic Sovereign,domestic PSE, multilateral development banks as a counterparty</t>
  </si>
  <si>
    <t xml:space="preserve">Liquidity needs  (e.g. collateral calls)related to financing transactions,derivatives and other contracts , downgrade of up to 3 notches </t>
  </si>
  <si>
    <t>Market valuation changes on derivatives (largest absolute net 30 day collateral flows realised during preceding 24 months-look back approach)</t>
  </si>
  <si>
    <t>Liabilities maturing from SPV's, ABCP's and SIV's etc. (applied to maturing amounts and returnable assets)</t>
  </si>
  <si>
    <t>Asset backed securities (including covere bonds) applied to maturing amounts</t>
  </si>
  <si>
    <r>
      <t xml:space="preserve">(ii)Non Financial corporates,  Sovereign,CB,PSEs, multilateral development banks </t>
    </r>
    <r>
      <rPr>
        <b/>
        <sz val="10"/>
        <rFont val="Arial"/>
        <family val="2"/>
      </rPr>
      <t>credit</t>
    </r>
    <r>
      <rPr>
        <sz val="10"/>
        <rFont val="Arial"/>
        <family val="2"/>
      </rPr>
      <t xml:space="preserve"> facility</t>
    </r>
  </si>
  <si>
    <r>
      <t>(iii)Non Financial corporates,  Sovereign,CB,PSEs, multilateral development banks -</t>
    </r>
    <r>
      <rPr>
        <b/>
        <sz val="10"/>
        <rFont val="Arial"/>
        <family val="2"/>
      </rPr>
      <t>liquidity</t>
    </r>
    <r>
      <rPr>
        <sz val="10"/>
        <rFont val="Arial"/>
        <family val="2"/>
      </rPr>
      <t xml:space="preserve"> facility</t>
    </r>
  </si>
  <si>
    <t>(v) Other Financial Institutions credit</t>
  </si>
  <si>
    <t>(vi) Other Financial institutions-liquidity</t>
  </si>
  <si>
    <t>Any Other outflows</t>
  </si>
  <si>
    <t>Maturing secured lending transactions backed by following collateral:-</t>
  </si>
  <si>
    <t>Basel III-Net Stable Funding Ratio</t>
  </si>
  <si>
    <t>LCR (%)</t>
  </si>
  <si>
    <t>NSFR (%)</t>
  </si>
  <si>
    <t xml:space="preserve"> </t>
  </si>
  <si>
    <t>Unweighted amount</t>
  </si>
  <si>
    <t>Statement on Liquiidity Coverage Ratio</t>
  </si>
  <si>
    <t>(vii) Other Legal entity customers, credit and liquidity facilities</t>
  </si>
  <si>
    <t>Amounts to be received from non financial  wholesale counterparties from  transactions other than those listed.</t>
  </si>
  <si>
    <t>Amounts to be received from financial  institutions and central banks from transactions other than those listed</t>
  </si>
  <si>
    <t>Total Stock of high quality liquid assets</t>
  </si>
  <si>
    <r>
      <rPr>
        <sz val="10"/>
        <color indexed="10"/>
        <rFont val="Arial"/>
        <family val="2"/>
      </rPr>
      <t>A</t>
    </r>
    <r>
      <rPr>
        <sz val="10"/>
        <rFont val="Arial"/>
        <family val="2"/>
      </rPr>
      <t xml:space="preserve">. </t>
    </r>
    <r>
      <rPr>
        <b/>
        <sz val="10"/>
        <rFont val="Arial"/>
        <family val="2"/>
      </rPr>
      <t>Retail Deposits (Customer Deposits)</t>
    </r>
  </si>
  <si>
    <t>Memorandum items</t>
  </si>
  <si>
    <t>Memorandum item No. 1</t>
  </si>
  <si>
    <t>Investment in securities issued by 0% risk weighted foreign sovereigns, included in sr.no. 3 above.</t>
  </si>
  <si>
    <t>Qualifying marketable securities from  sovereigns,central banks, PSEs and multilateral development banks</t>
  </si>
  <si>
    <t>Name of country &amp; sovereign rating</t>
  </si>
  <si>
    <t>Amount</t>
  </si>
  <si>
    <t>Sr.no.</t>
  </si>
  <si>
    <t>TOTAL</t>
  </si>
  <si>
    <t>(add more rows if needed)</t>
  </si>
  <si>
    <t>Sr.No.</t>
  </si>
  <si>
    <t>(i)</t>
  </si>
  <si>
    <t>(ii)</t>
  </si>
  <si>
    <t>(iii)</t>
  </si>
  <si>
    <t>(iv)</t>
  </si>
  <si>
    <t>Total</t>
  </si>
  <si>
    <t>Public Sector Entities</t>
  </si>
  <si>
    <t>Central Banks, MDBs</t>
  </si>
  <si>
    <t>Memorandum item no. 2</t>
  </si>
  <si>
    <t>Names of  Sovereigns</t>
  </si>
  <si>
    <t>Grand total (reported against item 6)</t>
  </si>
  <si>
    <t>banks, PSEs or multilateral development banks</t>
  </si>
  <si>
    <t xml:space="preserve">Investments in securities representing claims on or guaranteed by sovereigns, central banks, PSEs and  MDBs </t>
  </si>
  <si>
    <t>High Quality Liquid Assets</t>
  </si>
  <si>
    <t>Cash Outflows</t>
  </si>
  <si>
    <t>Total High Quality Liquid Assets (HQLA)</t>
  </si>
  <si>
    <t>Retail deposits and deposits from small business</t>
  </si>
  <si>
    <t>customers, of which:</t>
  </si>
  <si>
    <t>Stable deposits</t>
  </si>
  <si>
    <t>Less stable deposits</t>
  </si>
  <si>
    <t>Unsecured wholesale funding, of which:</t>
  </si>
  <si>
    <t>Operational deposits (all counterparties) and deposits in networks of cooperative banks</t>
  </si>
  <si>
    <t>Non-operational deposits (all counterparties)</t>
  </si>
  <si>
    <t>Unsecured debt</t>
  </si>
  <si>
    <t>Secured wholesale funding</t>
  </si>
  <si>
    <t>Additional requirements, of which</t>
  </si>
  <si>
    <t>Other contractual funding obligations</t>
  </si>
  <si>
    <t>Secured lending (e.g. reverse repos)</t>
  </si>
  <si>
    <t>Inflows from fully performing exposures</t>
  </si>
  <si>
    <t>Other cash inflows</t>
  </si>
  <si>
    <t xml:space="preserve">LCR Common Disclosure Template for the period ending: </t>
  </si>
  <si>
    <t>(RO ‘000)</t>
  </si>
  <si>
    <t>Outflows related to derivative exposures and other collateral requirements</t>
  </si>
  <si>
    <t>Outflows related to loss of funding on debt products</t>
  </si>
  <si>
    <t>Credit and liquidity facilities</t>
  </si>
  <si>
    <t>TOTAL CASH OUTFLOWS</t>
  </si>
  <si>
    <t>TOTAL CASH INFLOWS</t>
  </si>
  <si>
    <t>TOTAL HQLA</t>
  </si>
  <si>
    <t>TOTAL NET CASH OUTFLOWS</t>
  </si>
  <si>
    <t>LIQUIDITY COVERAGE RATIO (%)</t>
  </si>
  <si>
    <t>Total Unweighted Value (average)</t>
  </si>
  <si>
    <t>Total Weighted Value  (average)</t>
  </si>
  <si>
    <t>Total Adjusted Value</t>
  </si>
  <si>
    <t>Name of the Bank/Islamic Banking window:</t>
  </si>
  <si>
    <t>Statement for the Quarter ending:</t>
  </si>
  <si>
    <t>Part A</t>
  </si>
  <si>
    <t>Funding Concentration based on Counterparty</t>
  </si>
  <si>
    <t>A1</t>
  </si>
  <si>
    <r>
      <t xml:space="preserve">Significant Counterparty – Deposits and borrowings </t>
    </r>
    <r>
      <rPr>
        <vertAlign val="superscript"/>
        <sz val="12"/>
        <color theme="1"/>
        <rFont val="Arial"/>
        <family val="2"/>
      </rPr>
      <t>a</t>
    </r>
  </si>
  <si>
    <t>A1.1</t>
  </si>
  <si>
    <t>Significant Counterparty – Deposits</t>
  </si>
  <si>
    <t>Sr No.</t>
  </si>
  <si>
    <t>Name of the Counterparty</t>
  </si>
  <si>
    <t>% of Total deposits</t>
  </si>
  <si>
    <t>% of Total balance sheet</t>
  </si>
  <si>
    <t>A1.2</t>
  </si>
  <si>
    <t>Significant Counterparty - Borrowings</t>
  </si>
  <si>
    <t>---</t>
  </si>
  <si>
    <t>A2</t>
  </si>
  <si>
    <t>Top Deposits</t>
  </si>
  <si>
    <t>Particulars</t>
  </si>
  <si>
    <t>Break up of Deposits held</t>
  </si>
  <si>
    <t>% of Total Deposits</t>
  </si>
  <si>
    <t>Savings</t>
  </si>
  <si>
    <t>Current</t>
  </si>
  <si>
    <t>Term</t>
  </si>
  <si>
    <t>Amount  (RO'000)</t>
  </si>
  <si>
    <t>% of Total borrowings</t>
  </si>
  <si>
    <t>Part B</t>
  </si>
  <si>
    <t>Funding Concentration based on instrument/product</t>
  </si>
  <si>
    <t>B</t>
  </si>
  <si>
    <t>Sr. No.</t>
  </si>
  <si>
    <t>Name of the instrument/product</t>
  </si>
  <si>
    <r>
      <t>Significant instrument/product</t>
    </r>
    <r>
      <rPr>
        <vertAlign val="superscript"/>
        <sz val="12"/>
        <color theme="1"/>
        <rFont val="Arial"/>
        <family val="2"/>
      </rPr>
      <t xml:space="preserve"> </t>
    </r>
  </si>
  <si>
    <t>Amount (RO '000)</t>
  </si>
  <si>
    <t>Amount  (RO '000)</t>
  </si>
  <si>
    <t>Amount (RO' 000)</t>
  </si>
  <si>
    <r>
      <t>Statement</t>
    </r>
    <r>
      <rPr>
        <sz val="12"/>
        <color theme="1"/>
        <rFont val="Arial"/>
        <family val="2"/>
      </rPr>
      <t xml:space="preserve"> </t>
    </r>
    <r>
      <rPr>
        <b/>
        <sz val="12"/>
        <color theme="1"/>
        <rFont val="Arial"/>
        <family val="2"/>
      </rPr>
      <t>of</t>
    </r>
    <r>
      <rPr>
        <sz val="12"/>
        <color theme="1"/>
        <rFont val="Arial"/>
        <family val="2"/>
      </rPr>
      <t xml:space="preserve"> </t>
    </r>
    <r>
      <rPr>
        <b/>
        <sz val="12"/>
        <color theme="1"/>
        <rFont val="Arial"/>
        <family val="2"/>
      </rPr>
      <t>Available</t>
    </r>
    <r>
      <rPr>
        <sz val="12"/>
        <color theme="1"/>
        <rFont val="Arial"/>
        <family val="2"/>
      </rPr>
      <t xml:space="preserve"> </t>
    </r>
    <r>
      <rPr>
        <b/>
        <sz val="12"/>
        <color theme="1"/>
        <rFont val="Arial"/>
        <family val="2"/>
      </rPr>
      <t>Unencumbered</t>
    </r>
    <r>
      <rPr>
        <sz val="12"/>
        <color theme="1"/>
        <rFont val="Arial"/>
        <family val="2"/>
      </rPr>
      <t xml:space="preserve"> </t>
    </r>
    <r>
      <rPr>
        <b/>
        <sz val="12"/>
        <color theme="1"/>
        <rFont val="Arial"/>
        <family val="2"/>
      </rPr>
      <t xml:space="preserve">Assets </t>
    </r>
  </si>
  <si>
    <t>(Amounts in RO ‘000)</t>
  </si>
  <si>
    <t>Statement for the Quarter</t>
  </si>
  <si>
    <r>
      <t>Available</t>
    </r>
    <r>
      <rPr>
        <sz val="12"/>
        <color theme="1"/>
        <rFont val="Arial"/>
        <family val="2"/>
      </rPr>
      <t xml:space="preserve"> </t>
    </r>
    <r>
      <rPr>
        <b/>
        <sz val="12"/>
        <color theme="1"/>
        <rFont val="Arial"/>
        <family val="2"/>
      </rPr>
      <t>unencumbered</t>
    </r>
    <r>
      <rPr>
        <sz val="12"/>
        <color theme="1"/>
        <rFont val="Arial"/>
        <family val="2"/>
      </rPr>
      <t xml:space="preserve"> </t>
    </r>
    <r>
      <rPr>
        <b/>
        <sz val="12"/>
        <color theme="1"/>
        <rFont val="Arial"/>
        <family val="2"/>
      </rPr>
      <t>assets</t>
    </r>
    <r>
      <rPr>
        <sz val="12"/>
        <color theme="1"/>
        <rFont val="Arial"/>
        <family val="2"/>
      </rPr>
      <t xml:space="preserve"> </t>
    </r>
    <r>
      <rPr>
        <b/>
        <sz val="12"/>
        <color theme="1"/>
        <rFont val="Arial"/>
        <family val="2"/>
      </rPr>
      <t>that</t>
    </r>
    <r>
      <rPr>
        <sz val="12"/>
        <color theme="1"/>
        <rFont val="Arial"/>
        <family val="2"/>
      </rPr>
      <t xml:space="preserve"> </t>
    </r>
    <r>
      <rPr>
        <b/>
        <sz val="12"/>
        <color theme="1"/>
        <rFont val="Arial"/>
        <family val="2"/>
      </rPr>
      <t>are</t>
    </r>
    <r>
      <rPr>
        <sz val="12"/>
        <color theme="1"/>
        <rFont val="Arial"/>
        <family val="2"/>
      </rPr>
      <t xml:space="preserve"> </t>
    </r>
    <r>
      <rPr>
        <b/>
        <sz val="12"/>
        <color theme="1"/>
        <rFont val="Arial"/>
        <family val="2"/>
      </rPr>
      <t>marketable</t>
    </r>
    <r>
      <rPr>
        <sz val="12"/>
        <color theme="1"/>
        <rFont val="Arial"/>
        <family val="2"/>
      </rPr>
      <t xml:space="preserve"> </t>
    </r>
    <r>
      <rPr>
        <b/>
        <sz val="12"/>
        <color theme="1"/>
        <rFont val="Arial"/>
        <family val="2"/>
      </rPr>
      <t>as</t>
    </r>
    <r>
      <rPr>
        <sz val="12"/>
        <color theme="1"/>
        <rFont val="Arial"/>
        <family val="2"/>
      </rPr>
      <t xml:space="preserve"> </t>
    </r>
    <r>
      <rPr>
        <b/>
        <sz val="12"/>
        <color theme="1"/>
        <rFont val="Arial"/>
        <family val="2"/>
      </rPr>
      <t>collateral</t>
    </r>
    <r>
      <rPr>
        <sz val="12"/>
        <color theme="1"/>
        <rFont val="Arial"/>
        <family val="2"/>
      </rPr>
      <t xml:space="preserve"> </t>
    </r>
    <r>
      <rPr>
        <b/>
        <sz val="12"/>
        <color theme="1"/>
        <rFont val="Arial"/>
        <family val="2"/>
      </rPr>
      <t>in</t>
    </r>
    <r>
      <rPr>
        <sz val="12"/>
        <color theme="1"/>
        <rFont val="Arial"/>
        <family val="2"/>
      </rPr>
      <t xml:space="preserve"> </t>
    </r>
    <r>
      <rPr>
        <b/>
        <sz val="12"/>
        <color theme="1"/>
        <rFont val="Arial"/>
        <family val="2"/>
      </rPr>
      <t>secondary</t>
    </r>
    <r>
      <rPr>
        <sz val="12"/>
        <color theme="1"/>
        <rFont val="Arial"/>
        <family val="2"/>
      </rPr>
      <t xml:space="preserve"> </t>
    </r>
    <r>
      <rPr>
        <b/>
        <sz val="12"/>
        <color theme="1"/>
        <rFont val="Arial"/>
        <family val="2"/>
      </rPr>
      <t>markets</t>
    </r>
    <r>
      <rPr>
        <sz val="12"/>
        <color theme="1"/>
        <rFont val="Arial"/>
        <family val="2"/>
      </rPr>
      <t xml:space="preserve"> </t>
    </r>
    <r>
      <rPr>
        <b/>
        <sz val="12"/>
        <color theme="1"/>
        <rFont val="Arial"/>
        <family val="2"/>
      </rPr>
      <t>and/or</t>
    </r>
    <r>
      <rPr>
        <sz val="12"/>
        <color theme="1"/>
        <rFont val="Arial"/>
        <family val="2"/>
      </rPr>
      <t xml:space="preserve"> </t>
    </r>
    <r>
      <rPr>
        <b/>
        <sz val="12"/>
        <color theme="1"/>
        <rFont val="Arial"/>
        <family val="2"/>
      </rPr>
      <t>eligible</t>
    </r>
    <r>
      <rPr>
        <sz val="12"/>
        <color theme="1"/>
        <rFont val="Arial"/>
        <family val="2"/>
      </rPr>
      <t xml:space="preserve"> </t>
    </r>
    <r>
      <rPr>
        <b/>
        <sz val="12"/>
        <color theme="1"/>
        <rFont val="Arial"/>
        <family val="2"/>
      </rPr>
      <t>for</t>
    </r>
    <r>
      <rPr>
        <sz val="12"/>
        <color theme="1"/>
        <rFont val="Arial"/>
        <family val="2"/>
      </rPr>
      <t xml:space="preserve"> </t>
    </r>
    <r>
      <rPr>
        <b/>
        <sz val="12"/>
        <color theme="1"/>
        <rFont val="Arial"/>
        <family val="2"/>
      </rPr>
      <t>central</t>
    </r>
    <r>
      <rPr>
        <sz val="12"/>
        <color theme="1"/>
        <rFont val="Arial"/>
        <family val="2"/>
      </rPr>
      <t xml:space="preserve"> </t>
    </r>
    <r>
      <rPr>
        <b/>
        <sz val="12"/>
        <color theme="1"/>
        <rFont val="Arial"/>
        <family val="2"/>
      </rPr>
      <t>bank’s</t>
    </r>
    <r>
      <rPr>
        <sz val="12"/>
        <color theme="1"/>
        <rFont val="Arial"/>
        <family val="2"/>
      </rPr>
      <t xml:space="preserve"> </t>
    </r>
    <r>
      <rPr>
        <b/>
        <sz val="12"/>
        <color theme="1"/>
        <rFont val="Arial"/>
        <family val="2"/>
      </rPr>
      <t>standing</t>
    </r>
    <r>
      <rPr>
        <sz val="12"/>
        <color theme="1"/>
        <rFont val="Arial"/>
        <family val="2"/>
      </rPr>
      <t xml:space="preserve"> </t>
    </r>
    <r>
      <rPr>
        <b/>
        <sz val="12"/>
        <color theme="1"/>
        <rFont val="Arial"/>
        <family val="2"/>
      </rPr>
      <t>facilities</t>
    </r>
  </si>
  <si>
    <t>Name of the Bank/Islamic Banking Window:</t>
  </si>
  <si>
    <t>Sr No</t>
  </si>
  <si>
    <t>Value</t>
  </si>
  <si>
    <t>Type of Asset</t>
  </si>
  <si>
    <t>Location</t>
  </si>
  <si>
    <t>Estimated haircut required by the secondary market</t>
  </si>
  <si>
    <t xml:space="preserve">Expected monetised value of the collateral </t>
  </si>
  <si>
    <t xml:space="preserve">Available unencumbered assets that are marketable as collateral in secondary markets and/or eligible for central bank's standing facilities by significant currency </t>
  </si>
  <si>
    <t xml:space="preserve">Value </t>
  </si>
  <si>
    <t>Name of the Bank/Window</t>
  </si>
  <si>
    <t>Weighted</t>
  </si>
  <si>
    <t>A</t>
  </si>
  <si>
    <r>
      <t>Statement</t>
    </r>
    <r>
      <rPr>
        <sz val="12"/>
        <color theme="1"/>
        <rFont val="Arial"/>
        <family val="2"/>
      </rPr>
      <t xml:space="preserve"> </t>
    </r>
    <r>
      <rPr>
        <b/>
        <sz val="12"/>
        <color theme="1"/>
        <rFont val="Arial"/>
        <family val="2"/>
      </rPr>
      <t>on</t>
    </r>
    <r>
      <rPr>
        <sz val="12"/>
        <color theme="1"/>
        <rFont val="Arial"/>
        <family val="2"/>
      </rPr>
      <t xml:space="preserve"> </t>
    </r>
    <r>
      <rPr>
        <b/>
        <sz val="12"/>
        <color theme="1"/>
        <rFont val="Arial"/>
        <family val="2"/>
      </rPr>
      <t>‘Other</t>
    </r>
    <r>
      <rPr>
        <sz val="12"/>
        <color theme="1"/>
        <rFont val="Arial"/>
        <family val="2"/>
      </rPr>
      <t xml:space="preserve"> </t>
    </r>
    <r>
      <rPr>
        <b/>
        <sz val="12"/>
        <color theme="1"/>
        <rFont val="Arial"/>
        <family val="2"/>
      </rPr>
      <t>Information’</t>
    </r>
    <r>
      <rPr>
        <sz val="12"/>
        <color theme="1"/>
        <rFont val="Arial"/>
        <family val="2"/>
      </rPr>
      <t xml:space="preserve"> </t>
    </r>
    <r>
      <rPr>
        <b/>
        <sz val="12"/>
        <color theme="1"/>
        <rFont val="Arial"/>
        <family val="2"/>
      </rPr>
      <t>on</t>
    </r>
    <r>
      <rPr>
        <sz val="12"/>
        <color theme="1"/>
        <rFont val="Arial"/>
        <family val="2"/>
      </rPr>
      <t xml:space="preserve"> </t>
    </r>
    <r>
      <rPr>
        <b/>
        <sz val="12"/>
        <color theme="1"/>
        <rFont val="Arial"/>
        <family val="2"/>
      </rPr>
      <t>Liquidity</t>
    </r>
  </si>
  <si>
    <t>Movement in Equity Share Prices for listed entities of the Group</t>
  </si>
  <si>
    <t>Entity</t>
  </si>
  <si>
    <t>Face Value</t>
  </si>
  <si>
    <t>Opening Price on the       First Trading day</t>
  </si>
  <si>
    <t>Closing Price on the last trading day</t>
  </si>
  <si>
    <t>Volatility (Standard deviation) of the Price for the quarter (%)</t>
  </si>
  <si>
    <t xml:space="preserve">Highest Price of the quarter </t>
  </si>
  <si>
    <t xml:space="preserve">Date </t>
  </si>
  <si>
    <t>Price</t>
  </si>
  <si>
    <t xml:space="preserve">Lowest Price of the quarter </t>
  </si>
  <si>
    <t>Date</t>
  </si>
  <si>
    <t>Movement in prices of Non-equity, debt and money market instruments issued by the bank</t>
  </si>
  <si>
    <t>Sl. No.</t>
  </si>
  <si>
    <t>Type of Instrument</t>
  </si>
  <si>
    <t>Date of Issue</t>
  </si>
  <si>
    <t>Face Value &amp; coupon (%)</t>
  </si>
  <si>
    <t>Issue Price</t>
  </si>
  <si>
    <t>Amount Outstanding</t>
  </si>
  <si>
    <t xml:space="preserve">Date of </t>
  </si>
  <si>
    <t>Maturity</t>
  </si>
  <si>
    <t>Price movement during the qurter</t>
  </si>
  <si>
    <t>Opening</t>
  </si>
  <si>
    <t>High</t>
  </si>
  <si>
    <t>Low</t>
  </si>
  <si>
    <t>Closing</t>
  </si>
  <si>
    <t>Weighted amount</t>
  </si>
  <si>
    <t>Other capital instruments with effective residual maturity of one year or more</t>
  </si>
  <si>
    <t>Stable non-maturity (demand) deposits and term deposits with residual maturity of less than one year provided by retail and small business customers</t>
  </si>
  <si>
    <t>Less stable non-maturity deposits and term deposits with residual maturity of less than one year provided by retail and small business customers</t>
  </si>
  <si>
    <t>Other funding with residual maturity between six months and less than one year not included in the above categories, including funding provided by central banks and financial institutions</t>
  </si>
  <si>
    <t>All other liabilities and equity not included in the above categories, including liabilities without a stated maturity (with a specific treatment for deferred tax liabilities and minority interests)</t>
  </si>
  <si>
    <t>Total Available Stable Funding</t>
  </si>
  <si>
    <t>Coins,banknotes and reserves with CBO</t>
  </si>
  <si>
    <t>All claims on central banks with residual maturities of less than six months</t>
  </si>
  <si>
    <t>“Trade date” receivables arising from sales of financial instruments, foreign currencies and commodities</t>
  </si>
  <si>
    <t>Unencumbered Level 1 assets, excluding coins, banknotes and reserves with CBO</t>
  </si>
  <si>
    <t>All other unencumbered loans to financial institutions with residual maturities of less than six months not included in the above categories</t>
  </si>
  <si>
    <t>Unencumbered Level 2A assets</t>
  </si>
  <si>
    <t>Unencumbered Level 2B assets</t>
  </si>
  <si>
    <t>HQLA encumbered for a period of six months or more and less than one year</t>
  </si>
  <si>
    <t>Loans to financial institutions and central banks with residual maturities between six months and less than one year</t>
  </si>
  <si>
    <t>Deposits held at other financial institutions for operational purposes</t>
  </si>
  <si>
    <t>Other unencumbered  loans not included in the above categories, excluding loans to financial institutions, with a residual maturity of one year or more and with a risk weight of less than or equal to 35% under the Standardised Approach</t>
  </si>
  <si>
    <t>Cash, securities or other assets posted as initial margin for derivative contracts and cash or other assets provided to contribute to the default fund of a CCP</t>
  </si>
  <si>
    <t>Other unencumbered performing loans with risk weights greater than 35% under the Standardised Approach and residual maturities of one year or more, excluding loans to financial institutions.</t>
  </si>
  <si>
    <t>Unencumbered securities that are not in default and do not qualify as HQLA with a remaining maturity of one year or more and exchange-traded equities</t>
  </si>
  <si>
    <t>Physical traded commodities, including gold</t>
  </si>
  <si>
    <t>All assets that are encumbered for a period of one year or more</t>
  </si>
  <si>
    <t>NSFR derivative assets net of NSFR derivative liabilities if NSFR derivative assets are greater than NSFR derivative liabilities</t>
  </si>
  <si>
    <t>20% of derivative liabilities (as per para 18 above)</t>
  </si>
  <si>
    <t>All other assets not included in the above categories, including non-performing loans, loans to financial institutions with a residual maturity of one year or more, non-exchange-traded equities, fixed assets, items deducted from regulatory capital, retained interest, insurance assets, subsidiary interests and defaulted securities.</t>
  </si>
  <si>
    <t>Sub total (A)</t>
  </si>
  <si>
    <t>Irrevocable and conditionally revocable credit and liquidity facilities to any client</t>
  </si>
  <si>
    <r>
      <t>Other contingent funding obligations, including products and instruments such as guarantees, letters of credit,</t>
    </r>
    <r>
      <rPr>
        <sz val="11"/>
        <color theme="1"/>
        <rFont val="Calibri"/>
        <family val="2"/>
        <scheme val="minor"/>
      </rPr>
      <t xml:space="preserve"> </t>
    </r>
    <r>
      <rPr>
        <sz val="10"/>
        <color theme="1"/>
        <rFont val="Arial"/>
        <family val="2"/>
      </rPr>
      <t>Unconditionally revocable credit and liquidity facilities</t>
    </r>
  </si>
  <si>
    <r>
      <t>Non contractual obligations such as potential requests for debt repurchases of the bank’s own debt or that of related conduits, securities investment vehicles and other such financing facilities, structured products where customers anticipate ready marketability,</t>
    </r>
    <r>
      <rPr>
        <sz val="11"/>
        <color theme="1"/>
        <rFont val="Calibri"/>
        <family val="2"/>
        <scheme val="minor"/>
      </rPr>
      <t xml:space="preserve"> </t>
    </r>
    <r>
      <rPr>
        <sz val="10"/>
        <color theme="1"/>
        <rFont val="Arial"/>
        <family val="2"/>
      </rPr>
      <t>managed funds that are marketed with the objective of maintaining a stable value</t>
    </r>
  </si>
  <si>
    <t>Sub total (B)</t>
  </si>
  <si>
    <t>Total Required Stable Funding (A+B)</t>
  </si>
  <si>
    <t>Associated factor</t>
  </si>
  <si>
    <t>NSFR disclosures</t>
  </si>
  <si>
    <t>Capital:</t>
  </si>
  <si>
    <t>Regulatory capital</t>
  </si>
  <si>
    <t>Other capital instruments</t>
  </si>
  <si>
    <t>business customers:</t>
  </si>
  <si>
    <t>Wholesale funding:</t>
  </si>
  <si>
    <t>Operational deposits</t>
  </si>
  <si>
    <t>Other wholesale funding</t>
  </si>
  <si>
    <t>Other liabilities:</t>
  </si>
  <si>
    <t>NSFR derivative liabilities</t>
  </si>
  <si>
    <t>Total ASF</t>
  </si>
  <si>
    <t>RSF Item</t>
  </si>
  <si>
    <t>Performing loans and securities:</t>
  </si>
  <si>
    <t>Performing loans to financial institutions secured by Level 1 HQLA</t>
  </si>
  <si>
    <t>Performing loans to financial institutions secured by non- Level 1 HQLA and unsecured performing loans to financial institutions</t>
  </si>
  <si>
    <t>Performing loans to non-financial corporate clients,loans to retail and small business customers, and loans to sovereigns, central banks and PSEs, of which</t>
  </si>
  <si>
    <t>-With a risk weight of less than  or equal to 35% under the Basel II Standardised approach for credit risk</t>
  </si>
  <si>
    <t>22.</t>
  </si>
  <si>
    <t xml:space="preserve">Performing residential mortgages, of which: </t>
  </si>
  <si>
    <t xml:space="preserve">With a risk weight of less than or equal to 35% under the Basel II Standardised Approach for credit risk </t>
  </si>
  <si>
    <t xml:space="preserve">Securities that are not in default and do not qualify as HQLA, including exchange-traded equities </t>
  </si>
  <si>
    <t xml:space="preserve">Assets with matching interdependent liabilities </t>
  </si>
  <si>
    <t>Other Assets:</t>
  </si>
  <si>
    <t xml:space="preserve">Physical traded commodities, including gold </t>
  </si>
  <si>
    <t xml:space="preserve">Assets posted as initial margin for derivative contracts and contributions to default funds of CCPs </t>
  </si>
  <si>
    <t xml:space="preserve">NSFR derivative assets </t>
  </si>
  <si>
    <t xml:space="preserve">NSFR derivative liabilities before deduction of variation margin posted </t>
  </si>
  <si>
    <t xml:space="preserve">All other assets not included in the above categories </t>
  </si>
  <si>
    <t xml:space="preserve">Off-balance sheet items </t>
  </si>
  <si>
    <t>TOTAL RSF</t>
  </si>
  <si>
    <t>NET STABLE FUNDING RATIO (%)</t>
  </si>
  <si>
    <t>Unweighted value by residual maturity</t>
  </si>
  <si>
    <t>No</t>
  </si>
  <si>
    <t>&lt; 6</t>
  </si>
  <si>
    <t>6 months</t>
  </si>
  <si>
    <t>≥ 1yr</t>
  </si>
  <si>
    <t>maturity</t>
  </si>
  <si>
    <t>months</t>
  </si>
  <si>
    <t>to &lt; 1yr</t>
  </si>
  <si>
    <t>value</t>
  </si>
  <si>
    <t>Retail deposits and deposits from small business customers</t>
  </si>
  <si>
    <t>All other liabilities and equity not included in above categories</t>
  </si>
  <si>
    <t>ASF Item</t>
  </si>
  <si>
    <t>Total NSFR high-quality liquid assets (HQLA)</t>
  </si>
  <si>
    <t>Quarter ended:</t>
  </si>
  <si>
    <t>Liabilities with matching interdependent assets</t>
  </si>
  <si>
    <t>Other liabilities with effective residual maturities of one year or more</t>
  </si>
  <si>
    <t>Tier 2 capital ( excluding Tier 2 instruments with residual maturity of less than one year)</t>
  </si>
  <si>
    <r>
      <t>Funding with residual maturity of less than one year provided by non-financial corporate customers,</t>
    </r>
    <r>
      <rPr>
        <sz val="11"/>
        <color theme="1"/>
        <rFont val="Calibri"/>
        <family val="2"/>
        <scheme val="minor"/>
      </rPr>
      <t xml:space="preserve"> </t>
    </r>
    <r>
      <rPr>
        <sz val="10"/>
        <color theme="1"/>
        <rFont val="Arial"/>
        <family val="2"/>
      </rPr>
      <t>Funding with residual maturity of less than one year from sovereigns, PSEs, and multilateral and national development banks</t>
    </r>
  </si>
  <si>
    <r>
      <t>NSFR derivative liabilities net of NSFR derivative assets if NSFR derivative liabilities are greater than NSFR derivative assets,</t>
    </r>
    <r>
      <rPr>
        <sz val="11"/>
        <color theme="1"/>
        <rFont val="Calibri"/>
        <family val="2"/>
        <scheme val="minor"/>
      </rPr>
      <t/>
    </r>
  </si>
  <si>
    <t xml:space="preserve"> “Trade date” payables arising from purchases of financial instruments, foreign currencies &amp; commodities</t>
  </si>
  <si>
    <t>Unencumbered loans to financial institutions with residual maturities of less than six months, where the loan is secured against Level 1 assets  as  defined in LCR framework, para 5.5 and where the bank has the ability to freely rehypothecate the received collateral for the life of the loan</t>
  </si>
  <si>
    <t>All other assets not included in the above categories with residual maturity of less than one year, including  loans to non-financial corporate clients, loans to retail and small business customers, and loans to sovereigns and PSEs</t>
  </si>
  <si>
    <t>Unencumbered residential mortgages with a residual maturity of one year or more and woth a risk weight of less than or equal to 35% under the Standardised Approach</t>
  </si>
  <si>
    <t>IMPORTANT INSTRUCTIONS</t>
  </si>
  <si>
    <t>Data in yellow colored tabs is to be provided as at the end of every quarter.</t>
  </si>
  <si>
    <t>No changes should be made in file formats..i.e. worksheet names, rows etc. should NOT be changed.</t>
  </si>
  <si>
    <t>The excel file submitted to CBO should preferably be in .xlsx extension.</t>
  </si>
  <si>
    <t xml:space="preserve">The return file should be named as XXMMYY, where XX is bank code and MM is month and YY is year. </t>
  </si>
  <si>
    <t>Bank Codes and Illustration of file names are given below:-</t>
  </si>
  <si>
    <t>Bank</t>
  </si>
  <si>
    <t>Bank Muscat</t>
  </si>
  <si>
    <t>BM0816</t>
  </si>
  <si>
    <t>National Bank of Oman</t>
  </si>
  <si>
    <t>NBO0816</t>
  </si>
  <si>
    <t>HSBC bank Oman</t>
  </si>
  <si>
    <t>HSBC0816</t>
  </si>
  <si>
    <t>Bank Dhofar</t>
  </si>
  <si>
    <t>BD0816</t>
  </si>
  <si>
    <t>Oman Arab Bank</t>
  </si>
  <si>
    <t>OAB0816</t>
  </si>
  <si>
    <t>Bank Sohar</t>
  </si>
  <si>
    <t>BS0816</t>
  </si>
  <si>
    <t>Ahli Bank</t>
  </si>
  <si>
    <t>AB0816</t>
  </si>
  <si>
    <t>Bank Nizwa</t>
  </si>
  <si>
    <t>BN0816</t>
  </si>
  <si>
    <t>Al Izz bank</t>
  </si>
  <si>
    <t>AI0816</t>
  </si>
  <si>
    <t>Standard Chartered Bank</t>
  </si>
  <si>
    <t>SCB0816</t>
  </si>
  <si>
    <t>Habib Bank</t>
  </si>
  <si>
    <t>HBL0816</t>
  </si>
  <si>
    <t>Bank Melli Iran</t>
  </si>
  <si>
    <t>BMI0816</t>
  </si>
  <si>
    <t>State Bank of India</t>
  </si>
  <si>
    <t>SBI0816</t>
  </si>
  <si>
    <t>National Bank of Abu Dhabi</t>
  </si>
  <si>
    <t>NBAD0816</t>
  </si>
  <si>
    <t>Bank Saderat Iran</t>
  </si>
  <si>
    <t>BSI0816</t>
  </si>
  <si>
    <t>Bank of Baroda</t>
  </si>
  <si>
    <t>BOB0816</t>
  </si>
  <si>
    <t>Bank of Beirut</t>
  </si>
  <si>
    <t>BBE0816</t>
  </si>
  <si>
    <t>Qatar National Bank</t>
  </si>
  <si>
    <t>QNB0816</t>
  </si>
  <si>
    <t>Oman Dev Bank</t>
  </si>
  <si>
    <t>ODB0816</t>
  </si>
  <si>
    <t>Oman Housing Bank</t>
  </si>
  <si>
    <t>OHB0816</t>
  </si>
  <si>
    <t>Code</t>
  </si>
  <si>
    <t>BM</t>
  </si>
  <si>
    <t>NBO</t>
  </si>
  <si>
    <t>HSBC</t>
  </si>
  <si>
    <t>BD</t>
  </si>
  <si>
    <t>OAB</t>
  </si>
  <si>
    <t>BS</t>
  </si>
  <si>
    <t>AB</t>
  </si>
  <si>
    <t>BN</t>
  </si>
  <si>
    <t>AI</t>
  </si>
  <si>
    <t>SCB</t>
  </si>
  <si>
    <t>HBL</t>
  </si>
  <si>
    <t>BMI</t>
  </si>
  <si>
    <t>SBI</t>
  </si>
  <si>
    <t>NBAD</t>
  </si>
  <si>
    <t>BSI</t>
  </si>
  <si>
    <t>BOB</t>
  </si>
  <si>
    <t>BBE</t>
  </si>
  <si>
    <t>QNB</t>
  </si>
  <si>
    <t>ODB</t>
  </si>
  <si>
    <t>OHB</t>
  </si>
  <si>
    <t>File name (FOR Aug. 2016)</t>
  </si>
  <si>
    <r>
      <t xml:space="preserve">This template is to be used for preparing the returns for the months of </t>
    </r>
    <r>
      <rPr>
        <b/>
        <sz val="12"/>
        <color theme="1"/>
        <rFont val="Calibri"/>
        <family val="2"/>
        <scheme val="minor"/>
      </rPr>
      <t>January 2017</t>
    </r>
    <r>
      <rPr>
        <sz val="12"/>
        <color theme="1"/>
        <rFont val="Calibri"/>
        <family val="2"/>
        <scheme val="minor"/>
      </rPr>
      <t xml:space="preserve"> onwards.</t>
    </r>
  </si>
  <si>
    <r>
      <t xml:space="preserve">NSFR disclosures (blue colored tab) are required to be given every quarter, </t>
    </r>
    <r>
      <rPr>
        <b/>
        <sz val="12"/>
        <color theme="1"/>
        <rFont val="Calibri"/>
        <family val="2"/>
        <scheme val="minor"/>
      </rPr>
      <t>BEGINNING FROM March 2018.</t>
    </r>
  </si>
  <si>
    <t>Government of Sultanate of Oman, A1 (moody's)</t>
  </si>
  <si>
    <t>NIL</t>
  </si>
  <si>
    <t>Bank: State Bank of India, Muscat</t>
  </si>
  <si>
    <t>Not Applicable</t>
  </si>
  <si>
    <t>Borrowing from State Bank of India, Bahrain</t>
  </si>
  <si>
    <t>Borrowing from State Bank of India, New York</t>
  </si>
  <si>
    <t>Customer deposit</t>
  </si>
  <si>
    <t>Inter branch - Borrowing</t>
  </si>
  <si>
    <t xml:space="preserve">ENGINEERING PROJECTS (INDIA) </t>
  </si>
  <si>
    <t xml:space="preserve">MSA GLOBAL LLC  </t>
  </si>
  <si>
    <t xml:space="preserve">INDIAN SCHOOL AL MAABELA        </t>
  </si>
  <si>
    <t>Bank:State Bank of India,  Muscat</t>
  </si>
  <si>
    <t>Pradeep Kumar</t>
  </si>
  <si>
    <t>V T Saileswaran</t>
  </si>
  <si>
    <t>Total Balance sheet</t>
  </si>
  <si>
    <t>Total Deposits</t>
  </si>
  <si>
    <t>RD2</t>
  </si>
  <si>
    <t>A/L-RD2</t>
  </si>
  <si>
    <t>28.02.2022</t>
  </si>
  <si>
    <t>Description</t>
  </si>
  <si>
    <t>OMR Currency at the branch</t>
  </si>
  <si>
    <t>Cash Balance with CBO</t>
  </si>
  <si>
    <t>Govt Development Bonds</t>
  </si>
  <si>
    <t>Borrowings</t>
  </si>
  <si>
    <t>Vostro Balances</t>
  </si>
  <si>
    <r>
      <t>C</t>
    </r>
    <r>
      <rPr>
        <sz val="11"/>
        <color rgb="FFFF0000"/>
        <rFont val="Calibri"/>
        <family val="2"/>
        <scheme val="minor"/>
      </rPr>
      <t xml:space="preserve">. </t>
    </r>
    <r>
      <rPr>
        <b/>
        <sz val="10"/>
        <color rgb="FFFF0000"/>
        <rFont val="Arial"/>
        <family val="2"/>
      </rPr>
      <t>Secured Funding</t>
    </r>
  </si>
  <si>
    <r>
      <t xml:space="preserve">(ii)Non Financial corporates,  Sovereign,CB,PSEs, multilateral development banks </t>
    </r>
    <r>
      <rPr>
        <b/>
        <sz val="10"/>
        <color rgb="FF00B050"/>
        <rFont val="Arial"/>
        <family val="2"/>
      </rPr>
      <t>credit</t>
    </r>
    <r>
      <rPr>
        <sz val="10"/>
        <color rgb="FF00B050"/>
        <rFont val="Arial"/>
        <family val="2"/>
      </rPr>
      <t xml:space="preserve"> facility</t>
    </r>
  </si>
  <si>
    <t>Undrawn portion CCOD</t>
  </si>
  <si>
    <r>
      <t>(iii)Non Financial corporates,  Sovereign,CB,PSEs, multilateral development banks -</t>
    </r>
    <r>
      <rPr>
        <b/>
        <sz val="10"/>
        <color rgb="FFFF0000"/>
        <rFont val="Arial"/>
        <family val="2"/>
      </rPr>
      <t>liquidity</t>
    </r>
    <r>
      <rPr>
        <sz val="10"/>
        <color rgb="FFFF0000"/>
        <rFont val="Arial"/>
        <family val="2"/>
      </rPr>
      <t xml:space="preserve"> facility</t>
    </r>
  </si>
  <si>
    <t>LCBG</t>
  </si>
  <si>
    <t>Interest Receivable</t>
  </si>
  <si>
    <t>Placements</t>
  </si>
  <si>
    <t>HQLA</t>
  </si>
  <si>
    <t>LCR%</t>
  </si>
  <si>
    <t>29.03.2022</t>
  </si>
  <si>
    <t>30.03.2022</t>
  </si>
  <si>
    <t xml:space="preserve">Placements </t>
  </si>
  <si>
    <t>17-21</t>
  </si>
  <si>
    <t>21-28</t>
  </si>
  <si>
    <t>75% of inflow</t>
  </si>
  <si>
    <t>net out flow</t>
  </si>
  <si>
    <t>From 1 March to 5 March</t>
  </si>
  <si>
    <t>Report for the month of:-December,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</si>
</sst>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0_);_(* \(#,##0\);_(* &quot;-&quot;??_);_(@_)"/>
  </numFmts>
  <fonts count="44" x14ac:knownFonts="1">
    <font>
      <sz val="11"/>
      <color theme="1"/>
      <name val="Calibri"/>
      <family val="2"/>
      <scheme val="minor"/>
    </font>
    <font>
      <b/>
      <sz val="11"/>
      <color theme="1"/>
      <name val="Calibri"/>
      <family val="2"/>
      <scheme val="minor"/>
    </font>
    <font>
      <b/>
      <sz val="10"/>
      <name val="Arial"/>
      <family val="2"/>
    </font>
    <font>
      <sz val="10"/>
      <name val="Arial"/>
      <family val="2"/>
    </font>
    <font>
      <b/>
      <sz val="11"/>
      <color rgb="FFFF0000"/>
      <name val="Arial"/>
      <family val="2"/>
    </font>
    <font>
      <sz val="10"/>
      <color indexed="10"/>
      <name val="Arial"/>
      <family val="2"/>
    </font>
    <font>
      <b/>
      <sz val="10"/>
      <color rgb="FFFF0000"/>
      <name val="Arial"/>
      <family val="2"/>
    </font>
    <font>
      <b/>
      <u/>
      <sz val="10"/>
      <color theme="3"/>
      <name val="Arial"/>
      <family val="2"/>
    </font>
    <font>
      <b/>
      <sz val="10"/>
      <color theme="3"/>
      <name val="Arial"/>
      <family val="2"/>
    </font>
    <font>
      <b/>
      <sz val="11"/>
      <color rgb="FFFF0000"/>
      <name val="Calibri"/>
      <family val="2"/>
      <scheme val="minor"/>
    </font>
    <font>
      <sz val="10"/>
      <color theme="1"/>
      <name val="Arial"/>
      <family val="2"/>
    </font>
    <font>
      <sz val="11"/>
      <color rgb="FFFF0000"/>
      <name val="Calibri"/>
      <family val="2"/>
      <scheme val="minor"/>
    </font>
    <font>
      <b/>
      <u/>
      <sz val="11"/>
      <color theme="1"/>
      <name val="Calibri"/>
      <family val="2"/>
      <scheme val="minor"/>
    </font>
    <font>
      <u/>
      <sz val="11"/>
      <color theme="1"/>
      <name val="Calibri"/>
      <family val="2"/>
      <scheme val="minor"/>
    </font>
    <font>
      <sz val="12"/>
      <color theme="1"/>
      <name val="Arial"/>
      <family val="2"/>
    </font>
    <font>
      <vertAlign val="superscript"/>
      <sz val="12"/>
      <color theme="1"/>
      <name val="Arial"/>
      <family val="2"/>
    </font>
    <font>
      <b/>
      <sz val="12"/>
      <color theme="1"/>
      <name val="Arial"/>
      <family val="2"/>
    </font>
    <font>
      <sz val="11"/>
      <color theme="1"/>
      <name val="Arial"/>
      <family val="2"/>
    </font>
    <font>
      <sz val="10"/>
      <color theme="1"/>
      <name val="Calibri"/>
      <family val="2"/>
      <scheme val="minor"/>
    </font>
    <font>
      <b/>
      <sz val="10"/>
      <color theme="1"/>
      <name val="Arial"/>
      <family val="2"/>
    </font>
    <font>
      <sz val="9"/>
      <color theme="1"/>
      <name val="Arial"/>
      <family val="2"/>
    </font>
    <font>
      <b/>
      <sz val="11"/>
      <color rgb="FF000000"/>
      <name val="Calibri"/>
      <family val="2"/>
      <scheme val="minor"/>
    </font>
    <font>
      <sz val="11"/>
      <color rgb="FF000000"/>
      <name val="Calibri"/>
      <family val="2"/>
      <scheme val="minor"/>
    </font>
    <font>
      <sz val="8"/>
      <color theme="1"/>
      <name val="Arial"/>
      <family val="2"/>
    </font>
    <font>
      <i/>
      <sz val="8"/>
      <color theme="1"/>
      <name val="Arial"/>
      <family val="2"/>
    </font>
    <font>
      <b/>
      <sz val="8"/>
      <color theme="1"/>
      <name val="Arial"/>
      <family val="2"/>
    </font>
    <font>
      <sz val="8.5"/>
      <color rgb="FF000000"/>
      <name val="Segoe UI"/>
      <family val="2"/>
    </font>
    <font>
      <b/>
      <sz val="8.5"/>
      <color rgb="FF000000"/>
      <name val="Segoe UI"/>
      <family val="2"/>
    </font>
    <font>
      <sz val="12"/>
      <color theme="1"/>
      <name val="Calibri"/>
      <family val="2"/>
      <scheme val="minor"/>
    </font>
    <font>
      <b/>
      <sz val="12"/>
      <color theme="1"/>
      <name val="Calibri"/>
      <family val="2"/>
      <scheme val="minor"/>
    </font>
    <font>
      <sz val="12"/>
      <color indexed="8"/>
      <name val="Arial"/>
      <family val="2"/>
    </font>
    <font>
      <sz val="11"/>
      <name val="Calibri"/>
      <family val="2"/>
      <scheme val="minor"/>
    </font>
    <font>
      <sz val="11"/>
      <color rgb="FFFFFF00"/>
      <name val="Calibri"/>
      <family val="2"/>
      <scheme val="minor"/>
    </font>
    <font>
      <b/>
      <shadow/>
      <sz val="54"/>
      <color theme="1"/>
      <name val="Calibri"/>
      <family val="2"/>
      <scheme val="minor"/>
    </font>
    <font>
      <sz val="10"/>
      <color indexed="8"/>
      <name val="Arial"/>
      <family val="2"/>
    </font>
    <font>
      <sz val="9.5"/>
      <name val="Arial Unicode MS"/>
      <family val="2"/>
    </font>
    <font>
      <sz val="11"/>
      <color theme="1"/>
      <name val="Calibri"/>
      <family val="2"/>
      <scheme val="minor"/>
    </font>
    <font>
      <sz val="14"/>
      <color theme="1"/>
      <name val="Calibri"/>
      <family val="2"/>
      <scheme val="minor"/>
    </font>
    <font>
      <sz val="10"/>
      <name val="Times New Roman"/>
      <family val="1"/>
    </font>
    <font>
      <sz val="11"/>
      <color rgb="FF00B050"/>
      <name val="Calibri"/>
      <family val="2"/>
      <scheme val="minor"/>
    </font>
    <font>
      <sz val="10"/>
      <color rgb="FF00B050"/>
      <name val="Arial"/>
      <family val="2"/>
    </font>
    <font>
      <sz val="10"/>
      <color rgb="FFFF0000"/>
      <name val="Arial"/>
      <family val="2"/>
    </font>
    <font>
      <b/>
      <sz val="10"/>
      <color rgb="FF00B050"/>
      <name val="Arial"/>
      <family val="2"/>
    </font>
    <font>
      <sz val="9.5"/>
      <color rgb="FFFF0000"/>
      <name val="Arial Unicode MS"/>
      <family val="2"/>
    </font>
  </fonts>
  <fills count="17">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theme="1"/>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808080"/>
        <bgColor indexed="64"/>
      </patternFill>
    </fill>
    <fill>
      <patternFill patternType="solid">
        <fgColor theme="2"/>
        <bgColor indexed="64"/>
      </patternFill>
    </fill>
    <fill>
      <patternFill patternType="solid">
        <fgColor theme="2" tint="-9.9978637043366805E-2"/>
        <bgColor indexed="64"/>
      </patternFill>
    </fill>
    <fill>
      <patternFill patternType="solid">
        <fgColor rgb="FFFFFFFF"/>
        <bgColor indexed="64"/>
      </patternFill>
    </fill>
    <fill>
      <patternFill patternType="solid">
        <fgColor rgb="FFD9D9D9"/>
        <bgColor indexed="64"/>
      </patternFill>
    </fill>
    <fill>
      <patternFill patternType="solid">
        <fgColor rgb="FFA6A6A6"/>
        <bgColor indexed="64"/>
      </patternFill>
    </fill>
    <fill>
      <patternFill patternType="solid">
        <fgColor rgb="FFBFBFBF"/>
        <bgColor indexed="64"/>
      </patternFill>
    </fill>
    <fill>
      <patternFill patternType="solid">
        <fgColor theme="0"/>
        <bgColor indexed="64"/>
      </patternFill>
    </fill>
    <fill>
      <patternFill patternType="solid">
        <fgColor theme="3" tint="0.79998168889431442"/>
        <bgColor indexed="64"/>
      </patternFill>
    </fill>
    <fill>
      <patternFill patternType="solid">
        <fgColor theme="4"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rgb="FF808080"/>
      </right>
      <top/>
      <bottom style="medium">
        <color indexed="64"/>
      </bottom>
      <diagonal/>
    </border>
    <border>
      <left/>
      <right style="medium">
        <color rgb="FF808080"/>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rgb="FF808080"/>
      </left>
      <right/>
      <top style="medium">
        <color indexed="64"/>
      </top>
      <bottom style="medium">
        <color indexed="64"/>
      </bottom>
      <diagonal/>
    </border>
    <border>
      <left/>
      <right style="medium">
        <color rgb="FF808080"/>
      </right>
      <top style="medium">
        <color indexed="64"/>
      </top>
      <bottom style="medium">
        <color indexed="64"/>
      </bottom>
      <diagonal/>
    </border>
    <border>
      <left style="medium">
        <color rgb="FF808080"/>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thin">
        <color indexed="64"/>
      </right>
      <top/>
      <bottom/>
      <diagonal/>
    </border>
    <border>
      <left/>
      <right style="medium">
        <color indexed="64"/>
      </right>
      <top style="medium">
        <color indexed="64"/>
      </top>
      <bottom style="medium">
        <color rgb="FFD9D9D9"/>
      </bottom>
      <diagonal/>
    </border>
    <border>
      <left/>
      <right/>
      <top style="medium">
        <color indexed="64"/>
      </top>
      <bottom style="medium">
        <color rgb="FFD9D9D9"/>
      </bottom>
      <diagonal/>
    </border>
    <border>
      <left/>
      <right style="medium">
        <color indexed="64"/>
      </right>
      <top/>
      <bottom style="medium">
        <color rgb="FFD9D9D9"/>
      </bottom>
      <diagonal/>
    </border>
    <border>
      <left/>
      <right/>
      <top/>
      <bottom style="medium">
        <color rgb="FFD9D9D9"/>
      </bottom>
      <diagonal/>
    </border>
    <border>
      <left/>
      <right/>
      <top/>
      <bottom style="medium">
        <color rgb="FFA6A6A6"/>
      </bottom>
      <diagonal/>
    </border>
    <border>
      <left style="medium">
        <color indexed="64"/>
      </left>
      <right style="medium">
        <color indexed="64"/>
      </right>
      <top/>
      <bottom style="medium">
        <color rgb="FFD9D9D9"/>
      </bottom>
      <diagonal/>
    </border>
    <border>
      <left/>
      <right style="thin">
        <color indexed="64"/>
      </right>
      <top style="medium">
        <color indexed="64"/>
      </top>
      <bottom/>
      <diagonal/>
    </border>
    <border>
      <left/>
      <right style="medium">
        <color indexed="64"/>
      </right>
      <top/>
      <bottom style="medium">
        <color rgb="FFA6A6A6"/>
      </bottom>
      <diagonal/>
    </border>
    <border>
      <left style="medium">
        <color indexed="64"/>
      </left>
      <right/>
      <top/>
      <bottom style="medium">
        <color rgb="FFD9D9D9"/>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rgb="FF808080"/>
      </right>
      <top/>
      <bottom style="medium">
        <color indexed="64"/>
      </bottom>
      <diagonal/>
    </border>
    <border>
      <left/>
      <right style="medium">
        <color indexed="64"/>
      </right>
      <top/>
      <bottom style="thin">
        <color indexed="64"/>
      </bottom>
      <diagonal/>
    </border>
    <border>
      <left style="medium">
        <color indexed="64"/>
      </left>
      <right/>
      <top/>
      <bottom style="thin">
        <color indexed="64"/>
      </bottom>
      <diagonal/>
    </border>
  </borders>
  <cellStyleXfs count="3">
    <xf numFmtId="0" fontId="0" fillId="0" borderId="0"/>
    <xf numFmtId="43" fontId="36" fillId="0" borderId="0" applyFont="0" applyFill="0" applyBorder="0" applyAlignment="0" applyProtection="0"/>
    <xf numFmtId="0" fontId="38" fillId="0" borderId="0"/>
  </cellStyleXfs>
  <cellXfs count="523">
    <xf numFmtId="0" fontId="0" fillId="0" borderId="0" xfId="0"/>
    <xf numFmtId="0" fontId="2" fillId="0" borderId="1" xfId="0" applyFont="1" applyBorder="1"/>
    <xf numFmtId="0" fontId="3" fillId="2" borderId="1" xfId="0" applyFont="1" applyFill="1" applyBorder="1" applyAlignment="1">
      <alignment vertical="center"/>
    </xf>
    <xf numFmtId="0" fontId="4" fillId="3" borderId="1" xfId="0" applyFont="1" applyFill="1" applyBorder="1"/>
    <xf numFmtId="9" fontId="0" fillId="2" borderId="1" xfId="0" applyNumberFormat="1" applyFill="1" applyBorder="1" applyAlignment="1">
      <alignment vertical="center"/>
    </xf>
    <xf numFmtId="0" fontId="2" fillId="2" borderId="1" xfId="0" applyFont="1" applyFill="1" applyBorder="1" applyAlignment="1">
      <alignment vertical="center" wrapText="1"/>
    </xf>
    <xf numFmtId="0" fontId="6" fillId="0" borderId="1" xfId="0" applyFont="1" applyBorder="1"/>
    <xf numFmtId="9" fontId="0" fillId="0" borderId="1" xfId="0" applyNumberFormat="1" applyBorder="1"/>
    <xf numFmtId="0" fontId="8" fillId="2" borderId="1" xfId="0" applyFont="1" applyFill="1" applyBorder="1" applyAlignment="1">
      <alignment vertical="center"/>
    </xf>
    <xf numFmtId="0" fontId="0" fillId="0" borderId="1" xfId="0" applyBorder="1"/>
    <xf numFmtId="0" fontId="1" fillId="0" borderId="0" xfId="0" applyFont="1"/>
    <xf numFmtId="0" fontId="0" fillId="0" borderId="0" xfId="0" applyAlignment="1">
      <alignment vertical="top"/>
    </xf>
    <xf numFmtId="0" fontId="9" fillId="0" borderId="0" xfId="0" applyFont="1"/>
    <xf numFmtId="9" fontId="3" fillId="2" borderId="2" xfId="0" applyNumberFormat="1" applyFont="1" applyFill="1" applyBorder="1" applyAlignment="1">
      <alignment vertical="center"/>
    </xf>
    <xf numFmtId="9" fontId="0" fillId="2" borderId="2" xfId="0" applyNumberFormat="1" applyFill="1" applyBorder="1" applyAlignment="1">
      <alignment vertical="center" wrapText="1"/>
    </xf>
    <xf numFmtId="0" fontId="2" fillId="0" borderId="2" xfId="0" applyFont="1" applyBorder="1"/>
    <xf numFmtId="9" fontId="3" fillId="0" borderId="2" xfId="0" applyNumberFormat="1" applyFont="1" applyBorder="1" applyAlignment="1">
      <alignment wrapText="1"/>
    </xf>
    <xf numFmtId="9" fontId="3" fillId="0" borderId="2" xfId="0" applyNumberFormat="1" applyFont="1" applyBorder="1"/>
    <xf numFmtId="0" fontId="1" fillId="0" borderId="1" xfId="0" applyFont="1" applyBorder="1" applyAlignment="1">
      <alignment wrapText="1"/>
    </xf>
    <xf numFmtId="0" fontId="1" fillId="0" borderId="0" xfId="0" applyFont="1" applyAlignment="1">
      <alignment horizontal="center"/>
    </xf>
    <xf numFmtId="0" fontId="2" fillId="0" borderId="0" xfId="0" applyFont="1" applyFill="1" applyBorder="1" applyAlignment="1">
      <alignment horizontal="left"/>
    </xf>
    <xf numFmtId="0" fontId="0" fillId="0" borderId="3" xfId="0" applyFill="1" applyBorder="1"/>
    <xf numFmtId="0" fontId="1" fillId="0" borderId="0" xfId="0" applyFont="1" applyBorder="1" applyAlignment="1">
      <alignment horizontal="center"/>
    </xf>
    <xf numFmtId="0" fontId="11" fillId="0" borderId="0" xfId="0" applyFont="1"/>
    <xf numFmtId="0" fontId="3" fillId="2" borderId="1" xfId="0" applyFont="1" applyFill="1" applyBorder="1" applyAlignment="1">
      <alignment vertical="top" wrapText="1"/>
    </xf>
    <xf numFmtId="0" fontId="3" fillId="0" borderId="1" xfId="0" applyFont="1" applyBorder="1" applyAlignment="1">
      <alignment vertical="top" wrapText="1"/>
    </xf>
    <xf numFmtId="0" fontId="2" fillId="0" borderId="1" xfId="0" applyFont="1" applyBorder="1" applyAlignment="1">
      <alignment vertical="top"/>
    </xf>
    <xf numFmtId="0" fontId="3" fillId="0" borderId="1" xfId="0" applyFont="1" applyBorder="1" applyAlignment="1">
      <alignment vertical="top"/>
    </xf>
    <xf numFmtId="0" fontId="4" fillId="3" borderId="1" xfId="0" applyFont="1" applyFill="1" applyBorder="1" applyAlignment="1">
      <alignment vertical="top"/>
    </xf>
    <xf numFmtId="0" fontId="3" fillId="2" borderId="1" xfId="0" applyFont="1" applyFill="1" applyBorder="1" applyAlignment="1">
      <alignment vertical="top"/>
    </xf>
    <xf numFmtId="0" fontId="10" fillId="2" borderId="1" xfId="0" applyFont="1" applyFill="1" applyBorder="1" applyAlignment="1">
      <alignment vertical="top" wrapText="1"/>
    </xf>
    <xf numFmtId="0" fontId="2" fillId="2" borderId="1" xfId="0" applyFont="1" applyFill="1" applyBorder="1" applyAlignment="1">
      <alignment vertical="top" wrapText="1"/>
    </xf>
    <xf numFmtId="0" fontId="6" fillId="0" borderId="1" xfId="0" applyFont="1" applyBorder="1" applyAlignment="1">
      <alignment vertical="top"/>
    </xf>
    <xf numFmtId="0" fontId="8" fillId="2" borderId="1" xfId="0" applyFont="1" applyFill="1" applyBorder="1" applyAlignment="1">
      <alignment vertical="top"/>
    </xf>
    <xf numFmtId="0" fontId="0" fillId="0" borderId="1" xfId="0" applyBorder="1" applyAlignment="1">
      <alignment vertical="top"/>
    </xf>
    <xf numFmtId="0" fontId="0" fillId="0" borderId="0" xfId="0" applyFont="1" applyFill="1" applyBorder="1"/>
    <xf numFmtId="0" fontId="0" fillId="0" borderId="0" xfId="0" applyFont="1"/>
    <xf numFmtId="1" fontId="0" fillId="0" borderId="1" xfId="0" applyNumberFormat="1" applyBorder="1"/>
    <xf numFmtId="0" fontId="12" fillId="0" borderId="0" xfId="0" applyFont="1"/>
    <xf numFmtId="0" fontId="0" fillId="4" borderId="3" xfId="0" applyFill="1" applyBorder="1" applyAlignment="1">
      <alignment vertical="center"/>
    </xf>
    <xf numFmtId="0" fontId="0" fillId="4" borderId="0" xfId="0" applyFill="1"/>
    <xf numFmtId="0" fontId="2" fillId="4" borderId="2" xfId="0" applyFont="1" applyFill="1" applyBorder="1"/>
    <xf numFmtId="1" fontId="0" fillId="4" borderId="1" xfId="0" applyNumberFormat="1" applyFill="1" applyBorder="1"/>
    <xf numFmtId="9" fontId="3" fillId="4" borderId="2" xfId="0" applyNumberFormat="1" applyFont="1" applyFill="1" applyBorder="1" applyAlignment="1">
      <alignment wrapText="1"/>
    </xf>
    <xf numFmtId="0" fontId="4" fillId="4" borderId="2" xfId="0" applyFont="1" applyFill="1" applyBorder="1"/>
    <xf numFmtId="1" fontId="0" fillId="4" borderId="4" xfId="0" applyNumberFormat="1" applyFill="1" applyBorder="1"/>
    <xf numFmtId="1" fontId="0" fillId="4" borderId="5" xfId="0" applyNumberFormat="1" applyFont="1" applyFill="1" applyBorder="1"/>
    <xf numFmtId="0" fontId="3" fillId="4" borderId="0" xfId="0" applyFont="1" applyFill="1" applyBorder="1" applyAlignment="1">
      <alignment vertical="center"/>
    </xf>
    <xf numFmtId="1" fontId="0" fillId="4" borderId="0" xfId="0" applyNumberFormat="1" applyFill="1" applyBorder="1"/>
    <xf numFmtId="1" fontId="0" fillId="4" borderId="10" xfId="0" applyNumberFormat="1" applyFill="1" applyBorder="1"/>
    <xf numFmtId="0" fontId="4" fillId="3" borderId="6" xfId="0" applyFont="1" applyFill="1" applyBorder="1" applyAlignment="1">
      <alignment vertical="top"/>
    </xf>
    <xf numFmtId="1" fontId="0" fillId="4" borderId="0" xfId="0" applyNumberFormat="1" applyFill="1"/>
    <xf numFmtId="0" fontId="0" fillId="4" borderId="1" xfId="0" applyFill="1" applyBorder="1"/>
    <xf numFmtId="1" fontId="0" fillId="5" borderId="1" xfId="0" applyNumberFormat="1" applyFill="1" applyBorder="1"/>
    <xf numFmtId="1" fontId="0" fillId="5" borderId="6" xfId="0" applyNumberFormat="1" applyFill="1" applyBorder="1"/>
    <xf numFmtId="0" fontId="3" fillId="3" borderId="1" xfId="0" applyFont="1" applyFill="1" applyBorder="1" applyAlignment="1">
      <alignment vertical="top"/>
    </xf>
    <xf numFmtId="0" fontId="2" fillId="3" borderId="1" xfId="0" applyFont="1" applyFill="1" applyBorder="1" applyAlignment="1">
      <alignment vertical="center"/>
    </xf>
    <xf numFmtId="0" fontId="2" fillId="3" borderId="1" xfId="0" applyFont="1" applyFill="1" applyBorder="1" applyAlignment="1">
      <alignment vertical="top"/>
    </xf>
    <xf numFmtId="0" fontId="1" fillId="0" borderId="0" xfId="0" applyFont="1" applyAlignment="1">
      <alignment vertical="top"/>
    </xf>
    <xf numFmtId="0" fontId="13" fillId="0" borderId="0" xfId="0" applyFont="1"/>
    <xf numFmtId="0" fontId="0" fillId="5" borderId="0" xfId="0" applyFill="1" applyBorder="1"/>
    <xf numFmtId="0" fontId="0" fillId="0" borderId="0" xfId="0" applyBorder="1"/>
    <xf numFmtId="0" fontId="0" fillId="0" borderId="1" xfId="0" applyBorder="1" applyAlignment="1">
      <alignment wrapText="1"/>
    </xf>
    <xf numFmtId="0" fontId="0" fillId="6" borderId="11" xfId="0" applyFill="1" applyBorder="1"/>
    <xf numFmtId="0" fontId="0" fillId="6" borderId="12" xfId="0" applyFill="1" applyBorder="1"/>
    <xf numFmtId="0" fontId="0" fillId="6" borderId="13" xfId="0" applyFill="1" applyBorder="1"/>
    <xf numFmtId="0" fontId="0" fillId="5" borderId="14" xfId="0" applyFill="1" applyBorder="1"/>
    <xf numFmtId="0" fontId="0" fillId="5" borderId="10" xfId="0" applyFill="1" applyBorder="1"/>
    <xf numFmtId="0" fontId="0" fillId="0" borderId="14" xfId="0" applyBorder="1"/>
    <xf numFmtId="0" fontId="0" fillId="0" borderId="10" xfId="0" applyBorder="1"/>
    <xf numFmtId="0" fontId="0" fillId="0" borderId="14" xfId="0" applyBorder="1" applyAlignment="1">
      <alignment vertical="top"/>
    </xf>
    <xf numFmtId="0" fontId="1" fillId="5" borderId="0" xfId="0" applyFont="1" applyFill="1" applyBorder="1"/>
    <xf numFmtId="0" fontId="0" fillId="6" borderId="10" xfId="0" applyFill="1" applyBorder="1"/>
    <xf numFmtId="0" fontId="0" fillId="0" borderId="9" xfId="0" applyBorder="1"/>
    <xf numFmtId="0" fontId="0" fillId="4" borderId="6" xfId="0" applyFill="1" applyBorder="1"/>
    <xf numFmtId="0" fontId="0" fillId="0" borderId="15" xfId="0" applyBorder="1"/>
    <xf numFmtId="0" fontId="0" fillId="4" borderId="15" xfId="0" applyFill="1" applyBorder="1"/>
    <xf numFmtId="0" fontId="0" fillId="6" borderId="15" xfId="0" applyFill="1" applyBorder="1"/>
    <xf numFmtId="0" fontId="0" fillId="4" borderId="7" xfId="0" applyFill="1" applyBorder="1"/>
    <xf numFmtId="0" fontId="1" fillId="6" borderId="11" xfId="0" applyFont="1" applyFill="1" applyBorder="1"/>
    <xf numFmtId="0" fontId="1" fillId="6" borderId="12" xfId="0" applyFont="1" applyFill="1" applyBorder="1"/>
    <xf numFmtId="0" fontId="0" fillId="0" borderId="14" xfId="0" applyBorder="1" applyAlignment="1"/>
    <xf numFmtId="0" fontId="1" fillId="5" borderId="3" xfId="0" applyFont="1" applyFill="1" applyBorder="1"/>
    <xf numFmtId="0" fontId="0" fillId="5" borderId="3" xfId="0" applyFill="1" applyBorder="1"/>
    <xf numFmtId="0" fontId="0" fillId="5" borderId="8" xfId="0" applyFill="1" applyBorder="1"/>
    <xf numFmtId="0" fontId="14" fillId="7" borderId="25" xfId="0" applyFont="1" applyFill="1" applyBorder="1" applyAlignment="1">
      <alignment horizontal="justify" vertical="center" wrapText="1"/>
    </xf>
    <xf numFmtId="0" fontId="14" fillId="7" borderId="21" xfId="0" applyFont="1" applyFill="1" applyBorder="1" applyAlignment="1">
      <alignment horizontal="justify" vertical="center" wrapText="1"/>
    </xf>
    <xf numFmtId="0" fontId="14" fillId="0" borderId="0" xfId="0" applyFont="1" applyBorder="1" applyAlignment="1">
      <alignment horizontal="justify" vertical="center" wrapText="1"/>
    </xf>
    <xf numFmtId="0" fontId="16" fillId="0" borderId="0" xfId="0" applyFont="1" applyBorder="1" applyAlignment="1">
      <alignment horizontal="justify" vertical="center" wrapText="1"/>
    </xf>
    <xf numFmtId="0" fontId="14" fillId="0" borderId="1" xfId="0" applyFont="1" applyBorder="1"/>
    <xf numFmtId="0" fontId="14" fillId="0" borderId="1" xfId="0" applyFont="1" applyBorder="1" applyAlignment="1">
      <alignment horizontal="justify" vertical="center"/>
    </xf>
    <xf numFmtId="0" fontId="14" fillId="0" borderId="1" xfId="0" applyFont="1" applyBorder="1" applyAlignment="1">
      <alignment wrapText="1"/>
    </xf>
    <xf numFmtId="0" fontId="16" fillId="0" borderId="6" xfId="0" applyFont="1" applyBorder="1" applyAlignment="1">
      <alignment horizontal="justify" vertical="center" wrapText="1"/>
    </xf>
    <xf numFmtId="0" fontId="14" fillId="0" borderId="1" xfId="0" applyFont="1" applyBorder="1" applyAlignment="1">
      <alignment horizontal="justify" vertical="center" wrapText="1"/>
    </xf>
    <xf numFmtId="0" fontId="14" fillId="9" borderId="6" xfId="0" applyFont="1" applyFill="1" applyBorder="1" applyAlignment="1">
      <alignment horizontal="justify" vertical="center" wrapText="1"/>
    </xf>
    <xf numFmtId="0" fontId="16" fillId="9" borderId="1" xfId="0" applyFont="1" applyFill="1" applyBorder="1" applyAlignment="1">
      <alignment horizontal="justify" vertical="center" wrapText="1"/>
    </xf>
    <xf numFmtId="0" fontId="17" fillId="0" borderId="17" xfId="0" applyFont="1" applyBorder="1" applyAlignment="1">
      <alignment horizontal="justify" vertical="center" wrapText="1"/>
    </xf>
    <xf numFmtId="0" fontId="17" fillId="0" borderId="44" xfId="0" applyFont="1" applyBorder="1" applyAlignment="1">
      <alignment vertical="center" wrapText="1"/>
    </xf>
    <xf numFmtId="0" fontId="0" fillId="0" borderId="1" xfId="0" applyBorder="1"/>
    <xf numFmtId="0" fontId="0" fillId="5" borderId="1" xfId="0" applyFill="1" applyBorder="1"/>
    <xf numFmtId="0" fontId="17" fillId="0" borderId="43" xfId="0" applyFont="1" applyBorder="1"/>
    <xf numFmtId="0" fontId="17" fillId="0" borderId="16" xfId="0" applyFont="1" applyBorder="1"/>
    <xf numFmtId="0" fontId="17" fillId="0" borderId="18" xfId="0" applyFont="1" applyBorder="1"/>
    <xf numFmtId="0" fontId="0" fillId="0" borderId="1" xfId="0" applyBorder="1"/>
    <xf numFmtId="0" fontId="21" fillId="0" borderId="0" xfId="0" applyFont="1" applyAlignment="1">
      <alignment horizontal="center" vertical="center"/>
    </xf>
    <xf numFmtId="0" fontId="21" fillId="0" borderId="0" xfId="0" applyFont="1" applyAlignment="1">
      <alignment vertical="center"/>
    </xf>
    <xf numFmtId="0" fontId="18" fillId="0" borderId="0" xfId="0" applyFont="1"/>
    <xf numFmtId="0" fontId="6" fillId="3" borderId="2" xfId="0" applyFont="1" applyFill="1" applyBorder="1"/>
    <xf numFmtId="0" fontId="10" fillId="10" borderId="19" xfId="0" applyFont="1" applyFill="1" applyBorder="1" applyAlignment="1">
      <alignment vertical="center"/>
    </xf>
    <xf numFmtId="0" fontId="10" fillId="10" borderId="19" xfId="0" applyFont="1" applyFill="1" applyBorder="1" applyAlignment="1">
      <alignment vertical="center" wrapText="1"/>
    </xf>
    <xf numFmtId="0" fontId="10" fillId="0" borderId="19" xfId="0" applyFont="1" applyBorder="1" applyAlignment="1">
      <alignment vertical="center" wrapText="1"/>
    </xf>
    <xf numFmtId="0" fontId="4" fillId="3" borderId="19" xfId="0" applyFont="1" applyFill="1" applyBorder="1" applyAlignment="1">
      <alignment vertical="center"/>
    </xf>
    <xf numFmtId="0" fontId="20" fillId="10" borderId="19" xfId="0" applyFont="1" applyFill="1" applyBorder="1" applyAlignment="1">
      <alignment vertical="center" wrapText="1"/>
    </xf>
    <xf numFmtId="0" fontId="6" fillId="3" borderId="19" xfId="0" applyFont="1" applyFill="1" applyBorder="1" applyAlignment="1">
      <alignment vertical="center" wrapText="1"/>
    </xf>
    <xf numFmtId="0" fontId="19" fillId="10" borderId="19" xfId="0" applyFont="1" applyFill="1" applyBorder="1" applyAlignment="1">
      <alignment vertical="center"/>
    </xf>
    <xf numFmtId="0" fontId="0" fillId="0" borderId="5" xfId="0" applyBorder="1"/>
    <xf numFmtId="9" fontId="22" fillId="0" borderId="1" xfId="0" applyNumberFormat="1" applyFont="1" applyBorder="1" applyAlignment="1">
      <alignment horizontal="right" vertical="center"/>
    </xf>
    <xf numFmtId="0" fontId="0" fillId="0" borderId="1" xfId="0" applyBorder="1"/>
    <xf numFmtId="0" fontId="23" fillId="11" borderId="45" xfId="0" applyFont="1" applyFill="1" applyBorder="1" applyAlignment="1">
      <alignment vertical="center" wrapText="1"/>
    </xf>
    <xf numFmtId="0" fontId="23" fillId="11" borderId="46" xfId="0" applyFont="1" applyFill="1" applyBorder="1" applyAlignment="1">
      <alignment vertical="center" wrapText="1"/>
    </xf>
    <xf numFmtId="0" fontId="23" fillId="0" borderId="24" xfId="0" applyFont="1" applyBorder="1" applyAlignment="1">
      <alignment vertical="center" wrapText="1"/>
    </xf>
    <xf numFmtId="0" fontId="24" fillId="0" borderId="0" xfId="0" applyFont="1" applyAlignment="1">
      <alignment horizontal="left" vertical="center" wrapText="1" indent="2"/>
    </xf>
    <xf numFmtId="0" fontId="23" fillId="11" borderId="24" xfId="0" applyFont="1" applyFill="1" applyBorder="1" applyAlignment="1">
      <alignment vertical="center" wrapText="1"/>
    </xf>
    <xf numFmtId="0" fontId="23" fillId="11" borderId="0" xfId="0" applyFont="1" applyFill="1" applyAlignment="1">
      <alignment vertical="center" wrapText="1"/>
    </xf>
    <xf numFmtId="0" fontId="23" fillId="11" borderId="47" xfId="0" applyFont="1" applyFill="1" applyBorder="1" applyAlignment="1">
      <alignment vertical="center" wrapText="1"/>
    </xf>
    <xf numFmtId="0" fontId="23" fillId="11" borderId="48" xfId="0" applyFont="1" applyFill="1" applyBorder="1" applyAlignment="1">
      <alignment vertical="center" wrapText="1"/>
    </xf>
    <xf numFmtId="0" fontId="23" fillId="11" borderId="21" xfId="0" applyFont="1" applyFill="1" applyBorder="1" applyAlignment="1">
      <alignment vertical="center" wrapText="1"/>
    </xf>
    <xf numFmtId="0" fontId="23" fillId="11" borderId="20" xfId="0" applyFont="1" applyFill="1" applyBorder="1" applyAlignment="1">
      <alignment vertical="center" wrapText="1"/>
    </xf>
    <xf numFmtId="0" fontId="23" fillId="0" borderId="21" xfId="0" applyFont="1" applyBorder="1" applyAlignment="1">
      <alignment vertical="center" wrapText="1"/>
    </xf>
    <xf numFmtId="0" fontId="24" fillId="0" borderId="20" xfId="0" applyFont="1" applyBorder="1" applyAlignment="1">
      <alignment horizontal="left" vertical="center" wrapText="1" indent="2"/>
    </xf>
    <xf numFmtId="0" fontId="25" fillId="0" borderId="24" xfId="0" applyFont="1" applyBorder="1" applyAlignment="1">
      <alignment vertical="center" wrapText="1"/>
    </xf>
    <xf numFmtId="0" fontId="25" fillId="0" borderId="0" xfId="0" applyFont="1" applyAlignment="1">
      <alignment vertical="center" wrapText="1"/>
    </xf>
    <xf numFmtId="0" fontId="23" fillId="11" borderId="42" xfId="0" applyFont="1" applyFill="1" applyBorder="1" applyAlignment="1">
      <alignment vertical="center" wrapText="1"/>
    </xf>
    <xf numFmtId="0" fontId="23" fillId="0" borderId="41" xfId="0" applyFont="1" applyBorder="1" applyAlignment="1">
      <alignment vertical="center" wrapText="1"/>
    </xf>
    <xf numFmtId="0" fontId="25" fillId="0" borderId="41" xfId="0" applyFont="1" applyBorder="1" applyAlignment="1">
      <alignment vertical="center" wrapText="1"/>
    </xf>
    <xf numFmtId="0" fontId="27" fillId="0" borderId="21" xfId="0" applyFont="1" applyBorder="1" applyAlignment="1">
      <alignment vertical="center" wrapText="1"/>
    </xf>
    <xf numFmtId="0" fontId="23" fillId="11" borderId="0" xfId="0" applyFont="1" applyFill="1" applyBorder="1" applyAlignment="1">
      <alignment vertical="center" wrapText="1"/>
    </xf>
    <xf numFmtId="0" fontId="23" fillId="0" borderId="42" xfId="0" applyFont="1" applyBorder="1" applyAlignment="1">
      <alignment horizontal="center" vertical="center" wrapText="1"/>
    </xf>
    <xf numFmtId="0" fontId="23" fillId="0" borderId="24" xfId="0" applyFont="1" applyBorder="1" applyAlignment="1">
      <alignment horizontal="center" vertical="center" wrapText="1"/>
    </xf>
    <xf numFmtId="0" fontId="23" fillId="0" borderId="24" xfId="0" applyFont="1" applyBorder="1" applyAlignment="1">
      <alignment horizontal="left" vertical="center" wrapText="1" indent="2"/>
    </xf>
    <xf numFmtId="0" fontId="23" fillId="0" borderId="43" xfId="0" applyFont="1" applyBorder="1" applyAlignment="1">
      <alignment vertical="center" wrapText="1"/>
    </xf>
    <xf numFmtId="0" fontId="26" fillId="0" borderId="43" xfId="0" applyFont="1" applyBorder="1" applyAlignment="1">
      <alignment horizontal="left" vertical="center" wrapText="1" indent="3"/>
    </xf>
    <xf numFmtId="0" fontId="23" fillId="13" borderId="43" xfId="0" applyFont="1" applyFill="1" applyBorder="1" applyAlignment="1">
      <alignment vertical="center" wrapText="1"/>
    </xf>
    <xf numFmtId="0" fontId="23" fillId="0" borderId="51" xfId="0" applyFont="1" applyBorder="1" applyAlignment="1">
      <alignment vertical="center" wrapText="1"/>
    </xf>
    <xf numFmtId="0" fontId="23" fillId="0" borderId="10" xfId="0" applyFont="1" applyBorder="1" applyAlignment="1">
      <alignment horizontal="center" vertical="center" wrapText="1"/>
    </xf>
    <xf numFmtId="0" fontId="23" fillId="0" borderId="43" xfId="0" applyFont="1" applyBorder="1" applyAlignment="1">
      <alignment horizontal="right" vertical="center" wrapText="1"/>
    </xf>
    <xf numFmtId="0" fontId="25" fillId="12" borderId="49" xfId="0" applyFont="1" applyFill="1" applyBorder="1" applyAlignment="1">
      <alignment horizontal="center" vertical="center" wrapText="1"/>
    </xf>
    <xf numFmtId="0" fontId="23" fillId="0" borderId="1" xfId="0" applyFont="1" applyBorder="1" applyAlignment="1">
      <alignment vertical="center" wrapText="1"/>
    </xf>
    <xf numFmtId="0" fontId="24" fillId="0" borderId="1" xfId="0" applyFont="1" applyBorder="1" applyAlignment="1">
      <alignment horizontal="left" vertical="center" wrapText="1" indent="2"/>
    </xf>
    <xf numFmtId="0" fontId="23" fillId="11" borderId="1" xfId="0" applyFont="1" applyFill="1" applyBorder="1" applyAlignment="1">
      <alignment vertical="center" wrapText="1"/>
    </xf>
    <xf numFmtId="0" fontId="23" fillId="0" borderId="1" xfId="0" applyFont="1" applyFill="1" applyBorder="1" applyAlignment="1">
      <alignment vertical="center" wrapText="1"/>
    </xf>
    <xf numFmtId="0" fontId="23" fillId="11" borderId="10" xfId="0" applyFont="1" applyFill="1" applyBorder="1" applyAlignment="1">
      <alignment vertical="center" wrapText="1"/>
    </xf>
    <xf numFmtId="0" fontId="23" fillId="4" borderId="50" xfId="0" applyFont="1" applyFill="1" applyBorder="1" applyAlignment="1">
      <alignment vertical="center" wrapText="1"/>
    </xf>
    <xf numFmtId="0" fontId="23" fillId="4" borderId="42" xfId="0" applyFont="1" applyFill="1" applyBorder="1" applyAlignment="1">
      <alignment vertical="center" wrapText="1"/>
    </xf>
    <xf numFmtId="0" fontId="23" fillId="4" borderId="10" xfId="0" applyFont="1" applyFill="1" applyBorder="1" applyAlignment="1">
      <alignment vertical="center" wrapText="1"/>
    </xf>
    <xf numFmtId="0" fontId="23" fillId="4" borderId="47" xfId="0" applyFont="1" applyFill="1" applyBorder="1" applyAlignment="1">
      <alignment vertical="center" wrapText="1"/>
    </xf>
    <xf numFmtId="0" fontId="23" fillId="4" borderId="48" xfId="0" applyFont="1" applyFill="1" applyBorder="1" applyAlignment="1">
      <alignment vertical="center" wrapText="1"/>
    </xf>
    <xf numFmtId="0" fontId="0" fillId="0" borderId="1" xfId="0" applyBorder="1"/>
    <xf numFmtId="0" fontId="10" fillId="10" borderId="16" xfId="0" applyFont="1" applyFill="1" applyBorder="1" applyAlignment="1">
      <alignment vertical="center" wrapText="1"/>
    </xf>
    <xf numFmtId="9" fontId="0" fillId="0" borderId="6" xfId="0" applyNumberFormat="1" applyBorder="1" applyAlignment="1">
      <alignment horizontal="right"/>
    </xf>
    <xf numFmtId="0" fontId="23" fillId="0" borderId="19" xfId="0" applyFont="1" applyBorder="1" applyAlignment="1">
      <alignment vertical="center" wrapText="1"/>
    </xf>
    <xf numFmtId="0" fontId="23" fillId="0" borderId="2" xfId="0" applyFont="1" applyFill="1" applyBorder="1" applyAlignment="1">
      <alignment vertical="center" wrapText="1"/>
    </xf>
    <xf numFmtId="0" fontId="23" fillId="0" borderId="20" xfId="0" applyFont="1" applyBorder="1" applyAlignment="1">
      <alignment vertical="center" wrapText="1"/>
    </xf>
    <xf numFmtId="0" fontId="26" fillId="0" borderId="16" xfId="0" applyFont="1" applyBorder="1" applyAlignment="1">
      <alignment horizontal="left" vertical="center" wrapText="1" indent="1"/>
    </xf>
    <xf numFmtId="0" fontId="26" fillId="0" borderId="16" xfId="0" applyFont="1" applyBorder="1" applyAlignment="1">
      <alignment horizontal="left" vertical="center" wrapText="1" indent="3"/>
    </xf>
    <xf numFmtId="0" fontId="23" fillId="0" borderId="16" xfId="0" applyFont="1" applyBorder="1" applyAlignment="1">
      <alignment vertical="center" wrapText="1"/>
    </xf>
    <xf numFmtId="0" fontId="23" fillId="0" borderId="6" xfId="0" applyFont="1" applyFill="1" applyBorder="1" applyAlignment="1">
      <alignment vertical="center" wrapText="1"/>
    </xf>
    <xf numFmtId="0" fontId="26" fillId="13" borderId="1" xfId="0" applyFont="1" applyFill="1" applyBorder="1" applyAlignment="1">
      <alignment horizontal="left" vertical="center" wrapText="1" indent="1"/>
    </xf>
    <xf numFmtId="0" fontId="26" fillId="13" borderId="20" xfId="0" applyFont="1" applyFill="1" applyBorder="1" applyAlignment="1">
      <alignment horizontal="left" vertical="center" wrapText="1" indent="1"/>
    </xf>
    <xf numFmtId="0" fontId="23" fillId="4" borderId="1" xfId="0" applyFont="1" applyFill="1" applyBorder="1" applyAlignment="1">
      <alignment vertical="center" wrapText="1"/>
    </xf>
    <xf numFmtId="0" fontId="23" fillId="14" borderId="1" xfId="0" applyFont="1" applyFill="1" applyBorder="1" applyAlignment="1">
      <alignment vertical="center" wrapText="1"/>
    </xf>
    <xf numFmtId="0" fontId="23" fillId="4" borderId="53" xfId="0" applyFont="1" applyFill="1" applyBorder="1" applyAlignment="1">
      <alignment vertical="center" wrapText="1"/>
    </xf>
    <xf numFmtId="0" fontId="23" fillId="14" borderId="10" xfId="0" applyFont="1" applyFill="1" applyBorder="1" applyAlignment="1">
      <alignment vertical="center" wrapText="1"/>
    </xf>
    <xf numFmtId="0" fontId="26" fillId="12" borderId="16" xfId="0" applyFont="1" applyFill="1" applyBorder="1" applyAlignment="1">
      <alignment vertical="center" wrapText="1"/>
    </xf>
    <xf numFmtId="0" fontId="18" fillId="4" borderId="0" xfId="0" applyFont="1" applyFill="1" applyAlignment="1">
      <alignment vertical="center" wrapText="1"/>
    </xf>
    <xf numFmtId="0" fontId="23" fillId="0" borderId="7" xfId="0" applyFont="1" applyFill="1" applyBorder="1" applyAlignment="1">
      <alignment vertical="center" wrapText="1"/>
    </xf>
    <xf numFmtId="0" fontId="0" fillId="0" borderId="1" xfId="0" applyBorder="1"/>
    <xf numFmtId="0" fontId="0" fillId="0" borderId="0" xfId="0" applyFill="1"/>
    <xf numFmtId="0" fontId="23" fillId="4" borderId="24" xfId="0" applyFont="1" applyFill="1" applyBorder="1" applyAlignment="1">
      <alignment vertical="center" wrapText="1"/>
    </xf>
    <xf numFmtId="0" fontId="23" fillId="11" borderId="19" xfId="0" applyFont="1" applyFill="1" applyBorder="1" applyAlignment="1">
      <alignment vertical="center" wrapText="1"/>
    </xf>
    <xf numFmtId="0" fontId="19" fillId="10" borderId="1" xfId="0" applyFont="1" applyFill="1" applyBorder="1" applyAlignment="1">
      <alignment vertical="center"/>
    </xf>
    <xf numFmtId="9" fontId="22" fillId="0" borderId="7" xfId="0" applyNumberFormat="1" applyFont="1" applyBorder="1" applyAlignment="1">
      <alignment horizontal="right" vertical="center"/>
    </xf>
    <xf numFmtId="0" fontId="0" fillId="0" borderId="1" xfId="0" applyBorder="1"/>
    <xf numFmtId="0" fontId="0" fillId="0" borderId="0" xfId="0" applyAlignment="1">
      <alignment horizontal="center"/>
    </xf>
    <xf numFmtId="0" fontId="28" fillId="0" borderId="0" xfId="0" applyFont="1"/>
    <xf numFmtId="0" fontId="3" fillId="15" borderId="0" xfId="0" applyFont="1" applyFill="1"/>
    <xf numFmtId="0" fontId="0" fillId="15" borderId="0" xfId="0" applyFill="1"/>
    <xf numFmtId="0" fontId="0" fillId="16" borderId="0" xfId="0" applyFill="1"/>
    <xf numFmtId="0" fontId="3" fillId="0" borderId="1" xfId="0" applyFont="1" applyBorder="1"/>
    <xf numFmtId="0" fontId="29" fillId="0" borderId="0" xfId="0" applyFont="1"/>
    <xf numFmtId="0" fontId="14" fillId="0" borderId="0" xfId="0" applyFont="1" applyBorder="1" applyAlignment="1">
      <alignment horizontal="justify" vertical="center" wrapText="1"/>
    </xf>
    <xf numFmtId="0" fontId="0" fillId="0" borderId="1" xfId="0" applyBorder="1"/>
    <xf numFmtId="0" fontId="31" fillId="14" borderId="0" xfId="0" applyFont="1" applyFill="1"/>
    <xf numFmtId="0" fontId="32" fillId="14" borderId="1" xfId="0" applyFont="1" applyFill="1" applyBorder="1"/>
    <xf numFmtId="0" fontId="0" fillId="3" borderId="1" xfId="0" applyFont="1" applyFill="1" applyBorder="1"/>
    <xf numFmtId="0" fontId="33" fillId="3" borderId="0" xfId="0" applyFont="1" applyFill="1" applyAlignment="1">
      <alignment horizontal="center" vertical="center"/>
    </xf>
    <xf numFmtId="0" fontId="0" fillId="0" borderId="10" xfId="0" applyBorder="1" applyAlignment="1">
      <alignment wrapText="1"/>
    </xf>
    <xf numFmtId="0" fontId="0" fillId="0" borderId="1" xfId="0" applyBorder="1"/>
    <xf numFmtId="0" fontId="0" fillId="0" borderId="5" xfId="0" applyFill="1" applyBorder="1"/>
    <xf numFmtId="1" fontId="0" fillId="0" borderId="0" xfId="0" applyNumberFormat="1" applyAlignment="1">
      <alignment vertical="center"/>
    </xf>
    <xf numFmtId="0" fontId="0" fillId="14" borderId="0" xfId="0" applyFill="1"/>
    <xf numFmtId="0" fontId="1" fillId="0" borderId="56" xfId="0" applyFont="1" applyBorder="1" applyAlignment="1">
      <alignment vertical="center" wrapText="1"/>
    </xf>
    <xf numFmtId="1" fontId="0" fillId="0" borderId="5" xfId="0" applyNumberFormat="1" applyBorder="1"/>
    <xf numFmtId="1" fontId="0" fillId="14" borderId="5" xfId="0" applyNumberFormat="1" applyFill="1" applyBorder="1"/>
    <xf numFmtId="0" fontId="0" fillId="0" borderId="0" xfId="0" applyAlignment="1">
      <alignment horizontal="left" vertical="top"/>
    </xf>
    <xf numFmtId="2" fontId="0" fillId="5" borderId="1" xfId="0" applyNumberFormat="1" applyFill="1" applyBorder="1"/>
    <xf numFmtId="0" fontId="14" fillId="7" borderId="26" xfId="0" applyFont="1" applyFill="1" applyBorder="1" applyAlignment="1">
      <alignment horizontal="justify" vertical="center" wrapText="1"/>
    </xf>
    <xf numFmtId="0" fontId="0" fillId="0" borderId="6" xfId="0" applyBorder="1" applyAlignment="1">
      <alignment horizontal="right"/>
    </xf>
    <xf numFmtId="0" fontId="14" fillId="7" borderId="64" xfId="0" applyFont="1" applyFill="1" applyBorder="1" applyAlignment="1">
      <alignment horizontal="justify" vertical="center" wrapText="1"/>
    </xf>
    <xf numFmtId="0" fontId="14" fillId="7" borderId="60" xfId="0" applyFont="1" applyFill="1" applyBorder="1" applyAlignment="1">
      <alignment horizontal="justify" vertical="center" wrapText="1"/>
    </xf>
    <xf numFmtId="1" fontId="0" fillId="0" borderId="1" xfId="0" applyNumberFormat="1" applyBorder="1" applyAlignment="1">
      <alignment vertical="center"/>
    </xf>
    <xf numFmtId="2" fontId="0" fillId="0" borderId="1" xfId="0" applyNumberFormat="1" applyBorder="1" applyAlignment="1">
      <alignment vertical="center"/>
    </xf>
    <xf numFmtId="0" fontId="2" fillId="3" borderId="1" xfId="0" applyFont="1" applyFill="1" applyBorder="1"/>
    <xf numFmtId="0" fontId="0" fillId="3" borderId="1" xfId="0" applyFill="1" applyBorder="1"/>
    <xf numFmtId="2" fontId="0" fillId="3" borderId="1" xfId="0" applyNumberFormat="1" applyFill="1" applyBorder="1"/>
    <xf numFmtId="0" fontId="19" fillId="3" borderId="19" xfId="0" applyFont="1" applyFill="1" applyBorder="1" applyAlignment="1">
      <alignment vertical="center"/>
    </xf>
    <xf numFmtId="0" fontId="0" fillId="14" borderId="7" xfId="0" applyFill="1" applyBorder="1"/>
    <xf numFmtId="1" fontId="0" fillId="14" borderId="1" xfId="0" applyNumberFormat="1" applyFill="1" applyBorder="1"/>
    <xf numFmtId="0" fontId="19" fillId="14" borderId="19" xfId="0" applyFont="1" applyFill="1" applyBorder="1" applyAlignment="1">
      <alignment vertical="center" wrapText="1"/>
    </xf>
    <xf numFmtId="0" fontId="19" fillId="14" borderId="19" xfId="0" applyFont="1" applyFill="1" applyBorder="1" applyAlignment="1">
      <alignment vertical="center"/>
    </xf>
    <xf numFmtId="2" fontId="0" fillId="14" borderId="1" xfId="0" applyNumberFormat="1" applyFill="1" applyBorder="1"/>
    <xf numFmtId="0" fontId="10" fillId="8" borderId="19" xfId="0" applyFont="1" applyFill="1" applyBorder="1" applyAlignment="1">
      <alignment vertical="center" wrapText="1"/>
    </xf>
    <xf numFmtId="9" fontId="22" fillId="8" borderId="1" xfId="0" applyNumberFormat="1" applyFont="1" applyFill="1" applyBorder="1" applyAlignment="1">
      <alignment horizontal="right" vertical="center"/>
    </xf>
    <xf numFmtId="0" fontId="0" fillId="8" borderId="5" xfId="0" applyFill="1" applyBorder="1"/>
    <xf numFmtId="0" fontId="0" fillId="8" borderId="1" xfId="0" applyFill="1" applyBorder="1"/>
    <xf numFmtId="0" fontId="0" fillId="3" borderId="5" xfId="0" applyFill="1" applyBorder="1"/>
    <xf numFmtId="0" fontId="3" fillId="14" borderId="9" xfId="0" applyFont="1" applyFill="1" applyBorder="1" applyAlignment="1">
      <alignment vertical="top" wrapText="1"/>
    </xf>
    <xf numFmtId="0" fontId="0" fillId="14" borderId="3" xfId="0" applyFill="1" applyBorder="1" applyAlignment="1">
      <alignment vertical="center" wrapText="1"/>
    </xf>
    <xf numFmtId="1" fontId="0" fillId="14" borderId="3" xfId="0" applyNumberFormat="1" applyFill="1" applyBorder="1"/>
    <xf numFmtId="1" fontId="0" fillId="14" borderId="8" xfId="0" applyNumberFormat="1" applyFill="1" applyBorder="1"/>
    <xf numFmtId="0" fontId="3" fillId="14" borderId="7" xfId="0" applyFont="1" applyFill="1" applyBorder="1" applyAlignment="1">
      <alignment vertical="top" wrapText="1"/>
    </xf>
    <xf numFmtId="9" fontId="0" fillId="14" borderId="9" xfId="0" applyNumberFormat="1" applyFill="1" applyBorder="1" applyAlignment="1">
      <alignment vertical="center" wrapText="1"/>
    </xf>
    <xf numFmtId="1" fontId="0" fillId="14" borderId="7" xfId="0" applyNumberFormat="1" applyFill="1" applyBorder="1"/>
    <xf numFmtId="0" fontId="0" fillId="14" borderId="1" xfId="0" quotePrefix="1" applyFill="1" applyBorder="1" applyAlignment="1">
      <alignment vertical="top"/>
    </xf>
    <xf numFmtId="9" fontId="0" fillId="14" borderId="2" xfId="0" quotePrefix="1" applyNumberFormat="1" applyFill="1" applyBorder="1" applyAlignment="1">
      <alignment vertical="center"/>
    </xf>
    <xf numFmtId="0" fontId="3" fillId="14" borderId="1" xfId="0" quotePrefix="1" applyFont="1" applyFill="1" applyBorder="1" applyAlignment="1">
      <alignment vertical="top"/>
    </xf>
    <xf numFmtId="0" fontId="3" fillId="14" borderId="1" xfId="0" applyFont="1" applyFill="1" applyBorder="1" applyAlignment="1">
      <alignment vertical="top" wrapText="1"/>
    </xf>
    <xf numFmtId="9" fontId="2" fillId="14" borderId="2" xfId="0" applyNumberFormat="1" applyFont="1" applyFill="1" applyBorder="1" applyAlignment="1">
      <alignment vertical="center" wrapText="1"/>
    </xf>
    <xf numFmtId="0" fontId="3" fillId="14" borderId="1" xfId="0" applyFont="1" applyFill="1" applyBorder="1" applyAlignment="1">
      <alignment vertical="top"/>
    </xf>
    <xf numFmtId="0" fontId="3" fillId="14" borderId="2" xfId="0" applyFont="1" applyFill="1" applyBorder="1" applyAlignment="1">
      <alignment vertical="center"/>
    </xf>
    <xf numFmtId="9" fontId="0" fillId="14" borderId="2" xfId="0" applyNumberFormat="1" applyFill="1" applyBorder="1" applyAlignment="1">
      <alignment vertical="center" wrapText="1"/>
    </xf>
    <xf numFmtId="0" fontId="3" fillId="14" borderId="1" xfId="0" quotePrefix="1" applyFont="1" applyFill="1" applyBorder="1" applyAlignment="1">
      <alignment vertical="top" wrapText="1"/>
    </xf>
    <xf numFmtId="9" fontId="3" fillId="14" borderId="2" xfId="0" quotePrefix="1" applyNumberFormat="1" applyFont="1" applyFill="1" applyBorder="1" applyAlignment="1">
      <alignment vertical="center" wrapText="1"/>
    </xf>
    <xf numFmtId="9" fontId="0" fillId="14" borderId="2" xfId="0" quotePrefix="1" applyNumberFormat="1" applyFill="1" applyBorder="1" applyAlignment="1">
      <alignment vertical="center" wrapText="1"/>
    </xf>
    <xf numFmtId="0" fontId="0" fillId="14" borderId="1" xfId="0" quotePrefix="1" applyFill="1" applyBorder="1" applyAlignment="1">
      <alignment vertical="top" wrapText="1"/>
    </xf>
    <xf numFmtId="9" fontId="3" fillId="14" borderId="2" xfId="0" applyNumberFormat="1" applyFont="1" applyFill="1" applyBorder="1" applyAlignment="1">
      <alignment vertical="center" wrapText="1"/>
    </xf>
    <xf numFmtId="9" fontId="3" fillId="14" borderId="2" xfId="0" applyNumberFormat="1" applyFont="1" applyFill="1" applyBorder="1" applyAlignment="1">
      <alignment vertical="center"/>
    </xf>
    <xf numFmtId="0" fontId="0" fillId="14" borderId="1" xfId="0" applyFill="1" applyBorder="1" applyAlignment="1">
      <alignment vertical="top" wrapText="1"/>
    </xf>
    <xf numFmtId="0" fontId="10" fillId="14" borderId="1" xfId="0" applyFont="1" applyFill="1" applyBorder="1" applyAlignment="1">
      <alignment vertical="top" wrapText="1"/>
    </xf>
    <xf numFmtId="9" fontId="0" fillId="14" borderId="2" xfId="0" applyNumberFormat="1" applyFill="1" applyBorder="1" applyAlignment="1">
      <alignment vertical="center"/>
    </xf>
    <xf numFmtId="0" fontId="2" fillId="14" borderId="1" xfId="0" applyFont="1" applyFill="1" applyBorder="1" applyAlignment="1">
      <alignment vertical="top" wrapText="1"/>
    </xf>
    <xf numFmtId="0" fontId="6" fillId="14" borderId="1" xfId="0" applyFont="1" applyFill="1" applyBorder="1" applyAlignment="1">
      <alignment vertical="top"/>
    </xf>
    <xf numFmtId="0" fontId="6" fillId="14" borderId="2" xfId="0" applyFont="1" applyFill="1" applyBorder="1"/>
    <xf numFmtId="3" fontId="35" fillId="14" borderId="1" xfId="0" applyNumberFormat="1" applyFont="1" applyFill="1" applyBorder="1" applyAlignment="1" applyProtection="1">
      <alignment horizontal="right"/>
    </xf>
    <xf numFmtId="164" fontId="0" fillId="14" borderId="1" xfId="1" applyNumberFormat="1" applyFont="1" applyFill="1" applyBorder="1"/>
    <xf numFmtId="1" fontId="0" fillId="14" borderId="6" xfId="0" applyNumberFormat="1" applyFill="1" applyBorder="1"/>
    <xf numFmtId="0" fontId="0" fillId="0" borderId="1" xfId="0" applyBorder="1"/>
    <xf numFmtId="0" fontId="39" fillId="0" borderId="0" xfId="0" applyFont="1"/>
    <xf numFmtId="0" fontId="40" fillId="2" borderId="1" xfId="0" applyFont="1" applyFill="1" applyBorder="1" applyAlignment="1">
      <alignment vertical="center"/>
    </xf>
    <xf numFmtId="9" fontId="40" fillId="2" borderId="2" xfId="0" applyNumberFormat="1" applyFont="1" applyFill="1" applyBorder="1" applyAlignment="1">
      <alignment vertical="center"/>
    </xf>
    <xf numFmtId="1" fontId="39" fillId="14" borderId="1" xfId="0" applyNumberFormat="1" applyFont="1" applyFill="1" applyBorder="1"/>
    <xf numFmtId="1" fontId="39" fillId="0" borderId="1" xfId="0" applyNumberFormat="1" applyFont="1" applyBorder="1"/>
    <xf numFmtId="9" fontId="39" fillId="2" borderId="2" xfId="0" applyNumberFormat="1" applyFont="1" applyFill="1" applyBorder="1" applyAlignment="1">
      <alignment vertical="center" wrapText="1"/>
    </xf>
    <xf numFmtId="0" fontId="39" fillId="0" borderId="0" xfId="0" applyFont="1" applyAlignment="1">
      <alignment vertical="top"/>
    </xf>
    <xf numFmtId="0" fontId="40" fillId="2" borderId="1" xfId="0" applyFont="1" applyFill="1" applyBorder="1" applyAlignment="1">
      <alignment vertical="top" wrapText="1"/>
    </xf>
    <xf numFmtId="0" fontId="11" fillId="0" borderId="0" xfId="0" applyFont="1" applyAlignment="1">
      <alignment vertical="top"/>
    </xf>
    <xf numFmtId="0" fontId="41" fillId="0" borderId="1" xfId="0" applyFont="1" applyBorder="1" applyAlignment="1">
      <alignment vertical="top" wrapText="1"/>
    </xf>
    <xf numFmtId="9" fontId="11" fillId="2" borderId="2" xfId="0" applyNumberFormat="1" applyFont="1" applyFill="1" applyBorder="1" applyAlignment="1">
      <alignment vertical="center" wrapText="1"/>
    </xf>
    <xf numFmtId="1" fontId="11" fillId="14" borderId="1" xfId="0" applyNumberFormat="1" applyFont="1" applyFill="1" applyBorder="1"/>
    <xf numFmtId="1" fontId="11" fillId="0" borderId="1" xfId="0" applyNumberFormat="1" applyFont="1" applyBorder="1"/>
    <xf numFmtId="0" fontId="42" fillId="0" borderId="1" xfId="0" applyFont="1" applyBorder="1" applyAlignment="1">
      <alignment vertical="top"/>
    </xf>
    <xf numFmtId="0" fontId="42" fillId="0" borderId="2" xfId="0" applyFont="1" applyBorder="1"/>
    <xf numFmtId="1" fontId="39" fillId="5" borderId="1" xfId="0" applyNumberFormat="1" applyFont="1" applyFill="1" applyBorder="1"/>
    <xf numFmtId="9" fontId="41" fillId="0" borderId="2" xfId="0" applyNumberFormat="1" applyFont="1" applyBorder="1" applyAlignment="1">
      <alignment wrapText="1"/>
    </xf>
    <xf numFmtId="0" fontId="41" fillId="0" borderId="1" xfId="0" applyFont="1" applyBorder="1" applyAlignment="1">
      <alignment vertical="top"/>
    </xf>
    <xf numFmtId="1" fontId="11" fillId="5" borderId="1" xfId="0" applyNumberFormat="1" applyFont="1" applyFill="1" applyBorder="1"/>
    <xf numFmtId="0" fontId="6" fillId="3" borderId="1" xfId="0" applyFont="1" applyFill="1" applyBorder="1" applyAlignment="1">
      <alignment vertical="top"/>
    </xf>
    <xf numFmtId="9" fontId="41" fillId="4" borderId="2" xfId="0" applyNumberFormat="1" applyFont="1" applyFill="1" applyBorder="1" applyAlignment="1">
      <alignment wrapText="1"/>
    </xf>
    <xf numFmtId="1" fontId="11" fillId="4" borderId="1" xfId="0" applyNumberFormat="1" applyFont="1" applyFill="1" applyBorder="1"/>
    <xf numFmtId="9" fontId="41" fillId="0" borderId="2" xfId="0" applyNumberFormat="1" applyFont="1" applyBorder="1"/>
    <xf numFmtId="0" fontId="6" fillId="0" borderId="2" xfId="0" applyFont="1" applyBorder="1"/>
    <xf numFmtId="0" fontId="39" fillId="14" borderId="1" xfId="0" quotePrefix="1" applyFont="1" applyFill="1" applyBorder="1" applyAlignment="1">
      <alignment vertical="top"/>
    </xf>
    <xf numFmtId="9" fontId="39" fillId="14" borderId="2" xfId="0" quotePrefix="1" applyNumberFormat="1" applyFont="1" applyFill="1" applyBorder="1" applyAlignment="1">
      <alignment vertical="center"/>
    </xf>
    <xf numFmtId="0" fontId="40" fillId="14" borderId="1" xfId="0" quotePrefix="1" applyFont="1" applyFill="1" applyBorder="1" applyAlignment="1">
      <alignment vertical="top"/>
    </xf>
    <xf numFmtId="0" fontId="40" fillId="14" borderId="1" xfId="0" applyFont="1" applyFill="1" applyBorder="1" applyAlignment="1">
      <alignment vertical="top" wrapText="1"/>
    </xf>
    <xf numFmtId="9" fontId="39" fillId="14" borderId="2" xfId="0" applyNumberFormat="1" applyFont="1" applyFill="1" applyBorder="1" applyAlignment="1">
      <alignment vertical="center" wrapText="1"/>
    </xf>
    <xf numFmtId="0" fontId="40" fillId="14" borderId="1" xfId="0" quotePrefix="1" applyFont="1" applyFill="1" applyBorder="1" applyAlignment="1">
      <alignment vertical="top" wrapText="1"/>
    </xf>
    <xf numFmtId="9" fontId="40" fillId="14" borderId="2" xfId="0" quotePrefix="1" applyNumberFormat="1" applyFont="1" applyFill="1" applyBorder="1" applyAlignment="1">
      <alignment vertical="center" wrapText="1"/>
    </xf>
    <xf numFmtId="0" fontId="41" fillId="14" borderId="1" xfId="0" quotePrefix="1" applyFont="1" applyFill="1" applyBorder="1" applyAlignment="1">
      <alignment vertical="top" wrapText="1"/>
    </xf>
    <xf numFmtId="9" fontId="41" fillId="14" borderId="2" xfId="0" quotePrefix="1" applyNumberFormat="1" applyFont="1" applyFill="1" applyBorder="1" applyAlignment="1">
      <alignment vertical="center" wrapText="1"/>
    </xf>
    <xf numFmtId="9" fontId="11" fillId="14" borderId="2" xfId="0" quotePrefix="1" applyNumberFormat="1" applyFont="1" applyFill="1" applyBorder="1" applyAlignment="1">
      <alignment vertical="center" wrapText="1"/>
    </xf>
    <xf numFmtId="0" fontId="11" fillId="14" borderId="1" xfId="0" quotePrefix="1" applyFont="1" applyFill="1" applyBorder="1" applyAlignment="1">
      <alignment vertical="top" wrapText="1"/>
    </xf>
    <xf numFmtId="9" fontId="40" fillId="14" borderId="2" xfId="0" applyNumberFormat="1" applyFont="1" applyFill="1" applyBorder="1" applyAlignment="1">
      <alignment vertical="center" wrapText="1"/>
    </xf>
    <xf numFmtId="0" fontId="41" fillId="14" borderId="1" xfId="0" applyFont="1" applyFill="1" applyBorder="1" applyAlignment="1">
      <alignment vertical="top" wrapText="1"/>
    </xf>
    <xf numFmtId="9" fontId="41" fillId="14" borderId="2" xfId="0" applyNumberFormat="1" applyFont="1" applyFill="1" applyBorder="1" applyAlignment="1">
      <alignment vertical="center"/>
    </xf>
    <xf numFmtId="0" fontId="41" fillId="14" borderId="1" xfId="0" applyFont="1" applyFill="1" applyBorder="1" applyAlignment="1">
      <alignment vertical="top"/>
    </xf>
    <xf numFmtId="0" fontId="41" fillId="14" borderId="2" xfId="0" applyFont="1" applyFill="1" applyBorder="1" applyAlignment="1">
      <alignment vertical="center"/>
    </xf>
    <xf numFmtId="9" fontId="11" fillId="14" borderId="2" xfId="0" applyNumberFormat="1" applyFont="1" applyFill="1" applyBorder="1" applyAlignment="1">
      <alignment vertical="center" wrapText="1"/>
    </xf>
    <xf numFmtId="0" fontId="11" fillId="14" borderId="1" xfId="0" applyFont="1" applyFill="1" applyBorder="1" applyAlignment="1">
      <alignment vertical="top" wrapText="1"/>
    </xf>
    <xf numFmtId="9" fontId="41" fillId="14" borderId="2" xfId="0" applyNumberFormat="1" applyFont="1" applyFill="1" applyBorder="1" applyAlignment="1">
      <alignment vertical="center" wrapText="1"/>
    </xf>
    <xf numFmtId="9" fontId="11" fillId="14" borderId="2" xfId="0" applyNumberFormat="1" applyFont="1" applyFill="1" applyBorder="1" applyAlignment="1">
      <alignment vertical="center"/>
    </xf>
    <xf numFmtId="0" fontId="6" fillId="14" borderId="1" xfId="0" applyFont="1" applyFill="1" applyBorder="1" applyAlignment="1">
      <alignment vertical="top" wrapText="1"/>
    </xf>
    <xf numFmtId="9" fontId="6" fillId="14" borderId="2" xfId="0" applyNumberFormat="1" applyFont="1" applyFill="1" applyBorder="1" applyAlignment="1">
      <alignment vertical="center" wrapText="1"/>
    </xf>
    <xf numFmtId="0" fontId="42" fillId="14" borderId="1" xfId="0" applyFont="1" applyFill="1" applyBorder="1" applyAlignment="1">
      <alignment vertical="top"/>
    </xf>
    <xf numFmtId="0" fontId="42" fillId="14" borderId="2" xfId="0" applyFont="1" applyFill="1" applyBorder="1"/>
    <xf numFmtId="0" fontId="41" fillId="2" borderId="1" xfId="0" applyFont="1" applyFill="1" applyBorder="1" applyAlignment="1">
      <alignment vertical="top"/>
    </xf>
    <xf numFmtId="9" fontId="11" fillId="2" borderId="1" xfId="0" applyNumberFormat="1" applyFont="1" applyFill="1" applyBorder="1" applyAlignment="1">
      <alignment vertical="center"/>
    </xf>
    <xf numFmtId="9" fontId="11" fillId="0" borderId="1" xfId="0" applyNumberFormat="1" applyFont="1" applyBorder="1"/>
    <xf numFmtId="0" fontId="40" fillId="2" borderId="1" xfId="0" applyFont="1" applyFill="1" applyBorder="1" applyAlignment="1">
      <alignment vertical="top"/>
    </xf>
    <xf numFmtId="9" fontId="39" fillId="0" borderId="1" xfId="0" applyNumberFormat="1" applyFont="1" applyBorder="1"/>
    <xf numFmtId="0" fontId="41" fillId="2" borderId="1" xfId="0" applyFont="1" applyFill="1" applyBorder="1" applyAlignment="1">
      <alignment vertical="top" wrapText="1"/>
    </xf>
    <xf numFmtId="3" fontId="43" fillId="14" borderId="1" xfId="0" applyNumberFormat="1" applyFont="1" applyFill="1" applyBorder="1" applyAlignment="1" applyProtection="1">
      <alignment horizontal="right"/>
    </xf>
    <xf numFmtId="9" fontId="39" fillId="2" borderId="1" xfId="0" applyNumberFormat="1" applyFont="1" applyFill="1" applyBorder="1" applyAlignment="1">
      <alignment vertical="center"/>
    </xf>
    <xf numFmtId="164" fontId="39" fillId="14" borderId="1" xfId="1" applyNumberFormat="1" applyFont="1" applyFill="1" applyBorder="1"/>
    <xf numFmtId="0" fontId="42" fillId="2" borderId="1" xfId="0" applyFont="1" applyFill="1" applyBorder="1" applyAlignment="1">
      <alignment vertical="top"/>
    </xf>
    <xf numFmtId="0" fontId="42" fillId="2" borderId="1" xfId="0" applyFont="1" applyFill="1" applyBorder="1" applyAlignment="1">
      <alignment vertical="center"/>
    </xf>
    <xf numFmtId="0" fontId="42" fillId="2" borderId="1" xfId="0" applyFont="1" applyFill="1" applyBorder="1" applyAlignment="1">
      <alignment vertical="top" wrapText="1"/>
    </xf>
    <xf numFmtId="0" fontId="42" fillId="2" borderId="1" xfId="0" applyFont="1" applyFill="1" applyBorder="1" applyAlignment="1">
      <alignment vertical="center" wrapText="1"/>
    </xf>
    <xf numFmtId="1" fontId="39" fillId="4" borderId="1" xfId="0" applyNumberFormat="1" applyFont="1" applyFill="1" applyBorder="1"/>
    <xf numFmtId="0" fontId="39" fillId="0" borderId="1" xfId="0" applyFont="1" applyBorder="1" applyAlignment="1">
      <alignment vertical="top"/>
    </xf>
    <xf numFmtId="0" fontId="39" fillId="0" borderId="1" xfId="0" applyFont="1" applyBorder="1"/>
    <xf numFmtId="0" fontId="42" fillId="0" borderId="1" xfId="0" applyFont="1" applyBorder="1"/>
    <xf numFmtId="0" fontId="39" fillId="4" borderId="1" xfId="0" applyFont="1" applyFill="1" applyBorder="1"/>
    <xf numFmtId="0" fontId="42" fillId="3" borderId="1" xfId="0" applyFont="1" applyFill="1" applyBorder="1" applyAlignment="1">
      <alignment vertical="top"/>
    </xf>
    <xf numFmtId="0" fontId="42" fillId="3" borderId="1" xfId="0" applyFont="1" applyFill="1" applyBorder="1"/>
    <xf numFmtId="0" fontId="39" fillId="3" borderId="1" xfId="0" applyFont="1" applyFill="1" applyBorder="1"/>
    <xf numFmtId="2" fontId="39" fillId="3" borderId="1" xfId="0" applyNumberFormat="1" applyFont="1" applyFill="1" applyBorder="1"/>
    <xf numFmtId="0" fontId="0" fillId="0" borderId="1" xfId="0" applyBorder="1"/>
    <xf numFmtId="16" fontId="0" fillId="0" borderId="0" xfId="0" applyNumberFormat="1"/>
    <xf numFmtId="0" fontId="3" fillId="0" borderId="2" xfId="0" applyFont="1" applyBorder="1" applyAlignment="1"/>
    <xf numFmtId="0" fontId="0" fillId="0" borderId="5" xfId="0" applyBorder="1" applyAlignment="1"/>
    <xf numFmtId="0" fontId="7" fillId="4" borderId="6" xfId="0" applyFont="1" applyFill="1" applyBorder="1" applyAlignment="1">
      <alignment horizontal="center"/>
    </xf>
    <xf numFmtId="0" fontId="7" fillId="4" borderId="7" xfId="0" applyFont="1" applyFill="1" applyBorder="1" applyAlignment="1">
      <alignment horizontal="center"/>
    </xf>
    <xf numFmtId="0" fontId="1" fillId="0" borderId="0" xfId="0" applyFont="1" applyAlignment="1">
      <alignment horizontal="center"/>
    </xf>
    <xf numFmtId="0" fontId="0" fillId="3" borderId="2" xfId="0" applyFill="1" applyBorder="1" applyAlignment="1">
      <alignment horizontal="center"/>
    </xf>
    <xf numFmtId="0" fontId="0" fillId="3" borderId="4" xfId="0" applyFill="1" applyBorder="1" applyAlignment="1">
      <alignment horizontal="center"/>
    </xf>
    <xf numFmtId="0" fontId="0" fillId="3" borderId="5" xfId="0" applyFill="1" applyBorder="1" applyAlignment="1">
      <alignment horizontal="center"/>
    </xf>
    <xf numFmtId="0" fontId="0" fillId="0" borderId="0" xfId="0" applyBorder="1" applyAlignment="1">
      <alignment wrapText="1"/>
    </xf>
    <xf numFmtId="0" fontId="0" fillId="0" borderId="10" xfId="0" applyBorder="1" applyAlignment="1">
      <alignment wrapText="1"/>
    </xf>
    <xf numFmtId="0" fontId="23" fillId="14" borderId="23" xfId="0" applyFont="1" applyFill="1" applyBorder="1" applyAlignment="1">
      <alignment vertical="center" wrapText="1"/>
    </xf>
    <xf numFmtId="0" fontId="23" fillId="14" borderId="0" xfId="0" applyFont="1" applyFill="1" applyBorder="1" applyAlignment="1">
      <alignment vertical="center" wrapText="1"/>
    </xf>
    <xf numFmtId="0" fontId="23" fillId="14" borderId="24" xfId="0" applyFont="1" applyFill="1" applyBorder="1" applyAlignment="1">
      <alignment vertical="center" wrapText="1"/>
    </xf>
    <xf numFmtId="0" fontId="23" fillId="14" borderId="2" xfId="0" applyFont="1" applyFill="1" applyBorder="1" applyAlignment="1">
      <alignment vertical="center" wrapText="1"/>
    </xf>
    <xf numFmtId="0" fontId="23" fillId="14" borderId="4" xfId="0" applyFont="1" applyFill="1" applyBorder="1" applyAlignment="1">
      <alignment vertical="center" wrapText="1"/>
    </xf>
    <xf numFmtId="0" fontId="23" fillId="14" borderId="5" xfId="0" applyFont="1" applyFill="1" applyBorder="1" applyAlignment="1">
      <alignment vertical="center" wrapText="1"/>
    </xf>
    <xf numFmtId="0" fontId="23" fillId="0" borderId="54" xfId="0" applyFont="1" applyFill="1" applyBorder="1" applyAlignment="1">
      <alignment vertical="center" wrapText="1"/>
    </xf>
    <xf numFmtId="0" fontId="23" fillId="0" borderId="4" xfId="0" applyFont="1" applyFill="1" applyBorder="1" applyAlignment="1">
      <alignment vertical="center" wrapText="1"/>
    </xf>
    <xf numFmtId="0" fontId="23" fillId="0" borderId="55" xfId="0" applyFont="1" applyFill="1" applyBorder="1" applyAlignment="1">
      <alignment vertical="center" wrapText="1"/>
    </xf>
    <xf numFmtId="0" fontId="23" fillId="0" borderId="27" xfId="0" applyFont="1" applyBorder="1" applyAlignment="1">
      <alignment horizontal="left" vertical="center" wrapText="1" indent="4"/>
    </xf>
    <xf numFmtId="0" fontId="23" fillId="0" borderId="28" xfId="0" applyFont="1" applyBorder="1" applyAlignment="1">
      <alignment horizontal="left" vertical="center" wrapText="1" indent="4"/>
    </xf>
    <xf numFmtId="0" fontId="23" fillId="0" borderId="22" xfId="0" applyFont="1" applyBorder="1" applyAlignment="1">
      <alignment horizontal="left" vertical="center" wrapText="1" indent="4"/>
    </xf>
    <xf numFmtId="0" fontId="25" fillId="12" borderId="0" xfId="0" applyFont="1" applyFill="1" applyBorder="1" applyAlignment="1">
      <alignment horizontal="center" vertical="center" wrapText="1"/>
    </xf>
    <xf numFmtId="0" fontId="25" fillId="12" borderId="52" xfId="0" applyFont="1" applyFill="1" applyBorder="1" applyAlignment="1">
      <alignment horizontal="center" vertical="center" wrapText="1"/>
    </xf>
    <xf numFmtId="0" fontId="25" fillId="12" borderId="49" xfId="0" applyFont="1" applyFill="1" applyBorder="1" applyAlignment="1">
      <alignment horizontal="center" vertical="center" wrapText="1"/>
    </xf>
    <xf numFmtId="0" fontId="14" fillId="0" borderId="27" xfId="0" applyFont="1" applyBorder="1" applyAlignment="1">
      <alignment horizontal="justify" vertical="center" wrapText="1"/>
    </xf>
    <xf numFmtId="0" fontId="14" fillId="0" borderId="22" xfId="0" applyFont="1" applyBorder="1" applyAlignment="1">
      <alignment horizontal="justify" vertical="center" wrapText="1"/>
    </xf>
    <xf numFmtId="0" fontId="14" fillId="0" borderId="16" xfId="0" applyFont="1" applyBorder="1" applyAlignment="1">
      <alignment horizontal="justify" vertical="center" wrapText="1"/>
    </xf>
    <xf numFmtId="0" fontId="14" fillId="0" borderId="18" xfId="0" applyFont="1" applyBorder="1" applyAlignment="1">
      <alignment horizontal="justify" vertical="center" wrapText="1"/>
    </xf>
    <xf numFmtId="0" fontId="14" fillId="0" borderId="23" xfId="0" applyFont="1" applyBorder="1" applyAlignment="1">
      <alignment horizontal="justify" vertical="center" wrapText="1"/>
    </xf>
    <xf numFmtId="0" fontId="14" fillId="0" borderId="24" xfId="0" applyFont="1" applyBorder="1" applyAlignment="1">
      <alignment horizontal="justify" vertical="center" wrapText="1"/>
    </xf>
    <xf numFmtId="0" fontId="14" fillId="0" borderId="19" xfId="0" applyFont="1" applyBorder="1" applyAlignment="1">
      <alignment horizontal="justify" vertical="center" wrapText="1"/>
    </xf>
    <xf numFmtId="0" fontId="14" fillId="0" borderId="21" xfId="0" applyFont="1" applyBorder="1" applyAlignment="1">
      <alignment horizontal="justify" vertical="center" wrapText="1"/>
    </xf>
    <xf numFmtId="0" fontId="14" fillId="0" borderId="17" xfId="0" applyFont="1" applyBorder="1" applyAlignment="1">
      <alignment horizontal="justify" vertical="center" wrapText="1"/>
    </xf>
    <xf numFmtId="0" fontId="14" fillId="0" borderId="20" xfId="0" applyFont="1" applyBorder="1" applyAlignment="1">
      <alignment horizontal="justify" vertical="center" wrapText="1"/>
    </xf>
    <xf numFmtId="0" fontId="16" fillId="0" borderId="23" xfId="0" applyFont="1" applyBorder="1" applyAlignment="1">
      <alignment horizontal="justify" vertical="center" wrapText="1"/>
    </xf>
    <xf numFmtId="0" fontId="37" fillId="0" borderId="27" xfId="0" applyFont="1" applyBorder="1" applyAlignment="1">
      <alignment horizontal="left"/>
    </xf>
    <xf numFmtId="0" fontId="37" fillId="0" borderId="22" xfId="0" applyFont="1" applyBorder="1" applyAlignment="1">
      <alignment horizontal="left"/>
    </xf>
    <xf numFmtId="0" fontId="14" fillId="0" borderId="16" xfId="0" applyFont="1" applyBorder="1" applyAlignment="1">
      <alignment vertical="center" wrapText="1"/>
    </xf>
    <xf numFmtId="0" fontId="14" fillId="0" borderId="17" xfId="0" applyFont="1" applyBorder="1" applyAlignment="1">
      <alignment vertical="center" wrapText="1"/>
    </xf>
    <xf numFmtId="0" fontId="14" fillId="0" borderId="18" xfId="0" applyFont="1" applyBorder="1" applyAlignment="1">
      <alignment vertical="center" wrapText="1"/>
    </xf>
    <xf numFmtId="0" fontId="14" fillId="0" borderId="19" xfId="0" applyFont="1" applyBorder="1" applyAlignment="1">
      <alignment vertical="center" wrapText="1"/>
    </xf>
    <xf numFmtId="0" fontId="14" fillId="0" borderId="20" xfId="0" applyFont="1" applyBorder="1" applyAlignment="1">
      <alignment vertical="center" wrapText="1"/>
    </xf>
    <xf numFmtId="0" fontId="14" fillId="0" borderId="21" xfId="0" applyFont="1" applyBorder="1" applyAlignment="1">
      <alignment vertical="center" wrapText="1"/>
    </xf>
    <xf numFmtId="0" fontId="14" fillId="7" borderId="29" xfId="0" applyFont="1" applyFill="1" applyBorder="1" applyAlignment="1">
      <alignment horizontal="justify" vertical="center" wrapText="1"/>
    </xf>
    <xf numFmtId="0" fontId="14" fillId="7" borderId="28" xfId="0" applyFont="1" applyFill="1" applyBorder="1" applyAlignment="1">
      <alignment horizontal="justify" vertical="center" wrapText="1"/>
    </xf>
    <xf numFmtId="0" fontId="30" fillId="0" borderId="16" xfId="0" applyFont="1" applyBorder="1" applyAlignment="1">
      <alignment horizontal="justify" vertical="center" wrapText="1"/>
    </xf>
    <xf numFmtId="0" fontId="30" fillId="0" borderId="18" xfId="0" applyFont="1" applyBorder="1" applyAlignment="1">
      <alignment horizontal="justify" vertical="center" wrapText="1"/>
    </xf>
    <xf numFmtId="0" fontId="30" fillId="0" borderId="19" xfId="0" applyFont="1" applyBorder="1" applyAlignment="1">
      <alignment horizontal="justify" vertical="center" wrapText="1"/>
    </xf>
    <xf numFmtId="0" fontId="30" fillId="0" borderId="21" xfId="0" applyFont="1" applyBorder="1" applyAlignment="1">
      <alignment horizontal="justify" vertical="center" wrapText="1"/>
    </xf>
    <xf numFmtId="0" fontId="30" fillId="0" borderId="17" xfId="0" applyFont="1" applyBorder="1" applyAlignment="1">
      <alignment horizontal="justify" vertical="center" wrapText="1"/>
    </xf>
    <xf numFmtId="0" fontId="30" fillId="0" borderId="20" xfId="0" applyFont="1" applyBorder="1" applyAlignment="1">
      <alignment horizontal="justify" vertical="center" wrapText="1"/>
    </xf>
    <xf numFmtId="0" fontId="30" fillId="0" borderId="16" xfId="0" applyFont="1" applyFill="1" applyBorder="1" applyAlignment="1">
      <alignment horizontal="justify" vertical="center" wrapText="1"/>
    </xf>
    <xf numFmtId="0" fontId="30" fillId="0" borderId="18" xfId="0" applyFont="1" applyFill="1" applyBorder="1" applyAlignment="1">
      <alignment horizontal="justify" vertical="center" wrapText="1"/>
    </xf>
    <xf numFmtId="0" fontId="30" fillId="0" borderId="19" xfId="0" applyFont="1" applyFill="1" applyBorder="1" applyAlignment="1">
      <alignment horizontal="justify" vertical="center" wrapText="1"/>
    </xf>
    <xf numFmtId="0" fontId="30" fillId="0" borderId="21" xfId="0" applyFont="1" applyFill="1" applyBorder="1" applyAlignment="1">
      <alignment horizontal="justify" vertical="center" wrapText="1"/>
    </xf>
    <xf numFmtId="10" fontId="30" fillId="0" borderId="16" xfId="0" applyNumberFormat="1" applyFont="1" applyFill="1" applyBorder="1" applyAlignment="1">
      <alignment horizontal="justify" vertical="center" wrapText="1"/>
    </xf>
    <xf numFmtId="0" fontId="14" fillId="0" borderId="0" xfId="0" applyFont="1" applyBorder="1" applyAlignment="1">
      <alignment horizontal="justify" vertical="center" wrapText="1"/>
    </xf>
    <xf numFmtId="0" fontId="14" fillId="0" borderId="61" xfId="0" applyFont="1" applyBorder="1" applyAlignment="1">
      <alignment horizontal="justify" vertical="center" wrapText="1"/>
    </xf>
    <xf numFmtId="0" fontId="14" fillId="0" borderId="59" xfId="0" applyFont="1" applyBorder="1" applyAlignment="1">
      <alignment horizontal="justify" vertical="center" wrapText="1"/>
    </xf>
    <xf numFmtId="0" fontId="30" fillId="0" borderId="61" xfId="0" applyFont="1" applyBorder="1" applyAlignment="1">
      <alignment horizontal="justify" vertical="center" wrapText="1"/>
    </xf>
    <xf numFmtId="0" fontId="30" fillId="0" borderId="14" xfId="0" applyFont="1" applyBorder="1" applyAlignment="1">
      <alignment horizontal="justify" vertical="center" wrapText="1"/>
    </xf>
    <xf numFmtId="0" fontId="30" fillId="0" borderId="0" xfId="0" applyFont="1" applyBorder="1" applyAlignment="1">
      <alignment horizontal="justify" vertical="center" wrapText="1"/>
    </xf>
    <xf numFmtId="0" fontId="30" fillId="0" borderId="24" xfId="0" applyFont="1" applyBorder="1" applyAlignment="1">
      <alignment horizontal="justify" vertical="center" wrapText="1"/>
    </xf>
    <xf numFmtId="0" fontId="30" fillId="0" borderId="59" xfId="0" applyFont="1" applyBorder="1" applyAlignment="1">
      <alignment horizontal="justify" vertical="center" wrapText="1"/>
    </xf>
    <xf numFmtId="0" fontId="30" fillId="0" borderId="23" xfId="0" applyFont="1" applyBorder="1" applyAlignment="1">
      <alignment horizontal="justify" vertical="center" wrapText="1"/>
    </xf>
    <xf numFmtId="0" fontId="14" fillId="0" borderId="51" xfId="0" applyFont="1" applyBorder="1" applyAlignment="1">
      <alignment horizontal="justify" vertical="center" wrapText="1"/>
    </xf>
    <xf numFmtId="0" fontId="14" fillId="0" borderId="60" xfId="0" applyFont="1" applyBorder="1" applyAlignment="1">
      <alignment horizontal="justify" vertical="center" wrapText="1"/>
    </xf>
    <xf numFmtId="0" fontId="14" fillId="0" borderId="62" xfId="0" applyFont="1" applyBorder="1" applyAlignment="1">
      <alignment horizontal="justify" vertical="center" wrapText="1"/>
    </xf>
    <xf numFmtId="0" fontId="14" fillId="0" borderId="28" xfId="0" applyFont="1" applyBorder="1" applyAlignment="1">
      <alignment horizontal="justify" vertical="center" wrapText="1"/>
    </xf>
    <xf numFmtId="0" fontId="14" fillId="0" borderId="38" xfId="0" applyFont="1" applyBorder="1" applyAlignment="1">
      <alignment horizontal="justify" vertical="center" wrapText="1"/>
    </xf>
    <xf numFmtId="0" fontId="14" fillId="0" borderId="39" xfId="0" applyFont="1" applyBorder="1" applyAlignment="1">
      <alignment horizontal="justify" vertical="center" wrapText="1"/>
    </xf>
    <xf numFmtId="0" fontId="14" fillId="0" borderId="40" xfId="0" applyFont="1" applyBorder="1" applyAlignment="1">
      <alignment horizontal="justify" vertical="center" wrapText="1"/>
    </xf>
    <xf numFmtId="0" fontId="14" fillId="0" borderId="63" xfId="0" applyFont="1" applyBorder="1" applyAlignment="1">
      <alignment horizontal="justify" vertical="center" wrapText="1"/>
    </xf>
    <xf numFmtId="0" fontId="14" fillId="7" borderId="31" xfId="0" applyFont="1" applyFill="1" applyBorder="1" applyAlignment="1">
      <alignment horizontal="justify" vertical="center" wrapText="1"/>
    </xf>
    <xf numFmtId="0" fontId="14" fillId="7" borderId="26" xfId="0" applyFont="1" applyFill="1" applyBorder="1" applyAlignment="1">
      <alignment horizontal="justify" vertical="center" wrapText="1"/>
    </xf>
    <xf numFmtId="0" fontId="34" fillId="0" borderId="16" xfId="0" applyFont="1" applyBorder="1" applyAlignment="1">
      <alignment horizontal="justify" vertical="center" wrapText="1"/>
    </xf>
    <xf numFmtId="0" fontId="34" fillId="0" borderId="17" xfId="0" applyFont="1" applyBorder="1" applyAlignment="1">
      <alignment horizontal="justify" vertical="center" wrapText="1"/>
    </xf>
    <xf numFmtId="0" fontId="34" fillId="0" borderId="18" xfId="0" applyFont="1" applyBorder="1" applyAlignment="1">
      <alignment horizontal="justify" vertical="center" wrapText="1"/>
    </xf>
    <xf numFmtId="0" fontId="34" fillId="0" borderId="19" xfId="0" applyFont="1" applyBorder="1" applyAlignment="1">
      <alignment horizontal="justify" vertical="center" wrapText="1"/>
    </xf>
    <xf numFmtId="0" fontId="34" fillId="0" borderId="20" xfId="0" applyFont="1" applyBorder="1" applyAlignment="1">
      <alignment horizontal="justify" vertical="center" wrapText="1"/>
    </xf>
    <xf numFmtId="0" fontId="34" fillId="0" borderId="21" xfId="0" applyFont="1" applyBorder="1" applyAlignment="1">
      <alignment horizontal="justify" vertical="center" wrapText="1"/>
    </xf>
    <xf numFmtId="0" fontId="30" fillId="0" borderId="17" xfId="0" applyFont="1" applyFill="1" applyBorder="1" applyAlignment="1">
      <alignment horizontal="justify" vertical="center" wrapText="1"/>
    </xf>
    <xf numFmtId="0" fontId="30" fillId="0" borderId="20" xfId="0" applyFont="1" applyFill="1" applyBorder="1" applyAlignment="1">
      <alignment horizontal="justify" vertical="center" wrapText="1"/>
    </xf>
    <xf numFmtId="10" fontId="30" fillId="0" borderId="16" xfId="0" applyNumberFormat="1" applyFont="1" applyBorder="1" applyAlignment="1">
      <alignment horizontal="justify" vertical="center" wrapText="1"/>
    </xf>
    <xf numFmtId="0" fontId="30" fillId="0" borderId="51" xfId="0" applyFont="1" applyFill="1" applyBorder="1" applyAlignment="1">
      <alignment horizontal="justify" vertical="center" wrapText="1"/>
    </xf>
    <xf numFmtId="0" fontId="30" fillId="0" borderId="60" xfId="0" applyFont="1" applyFill="1" applyBorder="1" applyAlignment="1">
      <alignment horizontal="justify" vertical="center" wrapText="1"/>
    </xf>
    <xf numFmtId="0" fontId="14" fillId="7" borderId="30" xfId="0" applyFont="1" applyFill="1" applyBorder="1" applyAlignment="1">
      <alignment horizontal="justify" vertical="center" wrapText="1"/>
    </xf>
    <xf numFmtId="0" fontId="30" fillId="3" borderId="61" xfId="0" applyFont="1" applyFill="1" applyBorder="1" applyAlignment="1">
      <alignment horizontal="justify" vertical="center" wrapText="1"/>
    </xf>
    <xf numFmtId="0" fontId="30" fillId="3" borderId="17" xfId="0" applyFont="1" applyFill="1" applyBorder="1" applyAlignment="1">
      <alignment horizontal="justify" vertical="center" wrapText="1"/>
    </xf>
    <xf numFmtId="0" fontId="30" fillId="3" borderId="18" xfId="0" applyFont="1" applyFill="1" applyBorder="1" applyAlignment="1">
      <alignment horizontal="justify" vertical="center" wrapText="1"/>
    </xf>
    <xf numFmtId="0" fontId="30" fillId="3" borderId="59" xfId="0" applyFont="1" applyFill="1" applyBorder="1" applyAlignment="1">
      <alignment horizontal="justify" vertical="center" wrapText="1"/>
    </xf>
    <xf numFmtId="0" fontId="30" fillId="3" borderId="20" xfId="0" applyFont="1" applyFill="1" applyBorder="1" applyAlignment="1">
      <alignment horizontal="justify" vertical="center" wrapText="1"/>
    </xf>
    <xf numFmtId="0" fontId="30" fillId="3" borderId="21" xfId="0" applyFont="1" applyFill="1" applyBorder="1" applyAlignment="1">
      <alignment horizontal="justify" vertical="center" wrapText="1"/>
    </xf>
    <xf numFmtId="0" fontId="34" fillId="3" borderId="16" xfId="0" applyFont="1" applyFill="1" applyBorder="1" applyAlignment="1">
      <alignment horizontal="justify" vertical="center" wrapText="1"/>
    </xf>
    <xf numFmtId="0" fontId="34" fillId="3" borderId="17" xfId="0" applyFont="1" applyFill="1" applyBorder="1" applyAlignment="1">
      <alignment horizontal="justify" vertical="center" wrapText="1"/>
    </xf>
    <xf numFmtId="0" fontId="34" fillId="3" borderId="18" xfId="0" applyFont="1" applyFill="1" applyBorder="1" applyAlignment="1">
      <alignment horizontal="justify" vertical="center" wrapText="1"/>
    </xf>
    <xf numFmtId="0" fontId="34" fillId="3" borderId="19" xfId="0" applyFont="1" applyFill="1" applyBorder="1" applyAlignment="1">
      <alignment horizontal="justify" vertical="center" wrapText="1"/>
    </xf>
    <xf numFmtId="0" fontId="34" fillId="3" borderId="20" xfId="0" applyFont="1" applyFill="1" applyBorder="1" applyAlignment="1">
      <alignment horizontal="justify" vertical="center" wrapText="1"/>
    </xf>
    <xf numFmtId="0" fontId="34" fillId="3" borderId="21" xfId="0" applyFont="1" applyFill="1" applyBorder="1" applyAlignment="1">
      <alignment horizontal="justify" vertical="center" wrapText="1"/>
    </xf>
    <xf numFmtId="0" fontId="30" fillId="3" borderId="16" xfId="0" applyFont="1" applyFill="1" applyBorder="1" applyAlignment="1">
      <alignment horizontal="justify" vertical="center" wrapText="1"/>
    </xf>
    <xf numFmtId="0" fontId="30" fillId="3" borderId="19" xfId="0" applyFont="1" applyFill="1" applyBorder="1" applyAlignment="1">
      <alignment horizontal="justify" vertical="center" wrapText="1"/>
    </xf>
    <xf numFmtId="10" fontId="30" fillId="3" borderId="16" xfId="0" applyNumberFormat="1" applyFont="1" applyFill="1" applyBorder="1" applyAlignment="1">
      <alignment horizontal="justify" vertical="center" wrapText="1"/>
    </xf>
    <xf numFmtId="10" fontId="30" fillId="3" borderId="17" xfId="0" applyNumberFormat="1" applyFont="1" applyFill="1" applyBorder="1" applyAlignment="1">
      <alignment horizontal="justify" vertical="center" wrapText="1"/>
    </xf>
    <xf numFmtId="10" fontId="30" fillId="3" borderId="18" xfId="0" applyNumberFormat="1" applyFont="1" applyFill="1" applyBorder="1" applyAlignment="1">
      <alignment horizontal="justify" vertical="center" wrapText="1"/>
    </xf>
    <xf numFmtId="10" fontId="30" fillId="3" borderId="19" xfId="0" applyNumberFormat="1" applyFont="1" applyFill="1" applyBorder="1" applyAlignment="1">
      <alignment horizontal="justify" vertical="center" wrapText="1"/>
    </xf>
    <xf numFmtId="10" fontId="30" fillId="3" borderId="20" xfId="0" applyNumberFormat="1" applyFont="1" applyFill="1" applyBorder="1" applyAlignment="1">
      <alignment horizontal="justify" vertical="center" wrapText="1"/>
    </xf>
    <xf numFmtId="10" fontId="30" fillId="3" borderId="21" xfId="0" applyNumberFormat="1" applyFont="1" applyFill="1" applyBorder="1" applyAlignment="1">
      <alignment horizontal="justify" vertical="center" wrapText="1"/>
    </xf>
    <xf numFmtId="10" fontId="30" fillId="3" borderId="51" xfId="0" applyNumberFormat="1" applyFont="1" applyFill="1" applyBorder="1" applyAlignment="1">
      <alignment horizontal="justify" vertical="center" wrapText="1"/>
    </xf>
    <xf numFmtId="10" fontId="30" fillId="3" borderId="60" xfId="0" applyNumberFormat="1" applyFont="1" applyFill="1" applyBorder="1" applyAlignment="1">
      <alignment horizontal="justify" vertical="center" wrapText="1"/>
    </xf>
    <xf numFmtId="0" fontId="14" fillId="0" borderId="32" xfId="0" applyFont="1" applyBorder="1" applyAlignment="1">
      <alignment horizontal="justify" vertical="center" wrapText="1"/>
    </xf>
    <xf numFmtId="0" fontId="14" fillId="0" borderId="33" xfId="0" applyFont="1" applyBorder="1" applyAlignment="1">
      <alignment horizontal="justify" vertical="center" wrapText="1"/>
    </xf>
    <xf numFmtId="0" fontId="14" fillId="0" borderId="34" xfId="0" applyFont="1" applyBorder="1" applyAlignment="1">
      <alignment horizontal="justify" vertical="center" wrapText="1"/>
    </xf>
    <xf numFmtId="0" fontId="14" fillId="0" borderId="35" xfId="0" applyFont="1" applyBorder="1" applyAlignment="1">
      <alignment horizontal="justify" vertical="center" wrapText="1"/>
    </xf>
    <xf numFmtId="0" fontId="14" fillId="0" borderId="36" xfId="0" applyFont="1" applyBorder="1" applyAlignment="1">
      <alignment horizontal="justify" vertical="center" wrapText="1"/>
    </xf>
    <xf numFmtId="0" fontId="14" fillId="0" borderId="37" xfId="0" applyFont="1" applyBorder="1" applyAlignment="1">
      <alignment horizontal="justify" vertical="center" wrapText="1"/>
    </xf>
    <xf numFmtId="0" fontId="30" fillId="3" borderId="23" xfId="0" applyFont="1" applyFill="1" applyBorder="1" applyAlignment="1">
      <alignment horizontal="justify" vertical="center" wrapText="1"/>
    </xf>
    <xf numFmtId="0" fontId="30" fillId="3" borderId="0" xfId="0" applyFont="1" applyFill="1" applyBorder="1" applyAlignment="1">
      <alignment horizontal="justify" vertical="center" wrapText="1"/>
    </xf>
    <xf numFmtId="0" fontId="30" fillId="3" borderId="24" xfId="0" applyFont="1" applyFill="1" applyBorder="1" applyAlignment="1">
      <alignment horizontal="justify" vertical="center" wrapText="1"/>
    </xf>
    <xf numFmtId="0" fontId="14" fillId="0" borderId="11" xfId="0" applyFont="1" applyBorder="1" applyAlignment="1">
      <alignment horizontal="justify" vertical="center" wrapText="1"/>
    </xf>
    <xf numFmtId="0" fontId="14" fillId="0" borderId="12" xfId="0" applyFont="1" applyBorder="1" applyAlignment="1">
      <alignment horizontal="justify" vertical="center" wrapText="1"/>
    </xf>
    <xf numFmtId="0" fontId="14" fillId="0" borderId="57" xfId="0" applyFont="1" applyBorder="1" applyAlignment="1">
      <alignment horizontal="justify" vertical="center" wrapText="1"/>
    </xf>
    <xf numFmtId="0" fontId="30" fillId="0" borderId="58" xfId="0" applyFont="1" applyBorder="1" applyAlignment="1">
      <alignment horizontal="justify" vertical="center" wrapText="1"/>
    </xf>
    <xf numFmtId="0" fontId="30" fillId="0" borderId="12" xfId="0" applyFont="1" applyBorder="1" applyAlignment="1">
      <alignment horizontal="justify" vertical="center" wrapText="1"/>
    </xf>
    <xf numFmtId="0" fontId="30" fillId="0" borderId="13" xfId="0" applyFont="1" applyBorder="1" applyAlignment="1">
      <alignment horizontal="justify" vertical="center" wrapText="1"/>
    </xf>
    <xf numFmtId="0" fontId="30" fillId="0" borderId="60" xfId="0" applyFont="1" applyBorder="1" applyAlignment="1">
      <alignment horizontal="justify" vertical="center" wrapText="1"/>
    </xf>
    <xf numFmtId="17" fontId="30" fillId="0" borderId="16" xfId="0" applyNumberFormat="1" applyFont="1" applyBorder="1" applyAlignment="1">
      <alignment horizontal="justify" vertical="center" wrapText="1"/>
    </xf>
    <xf numFmtId="0" fontId="30" fillId="0" borderId="51" xfId="0" applyFont="1" applyBorder="1" applyAlignment="1">
      <alignment horizontal="justify" vertical="center" wrapText="1"/>
    </xf>
    <xf numFmtId="0" fontId="30" fillId="3" borderId="62" xfId="0" applyFont="1" applyFill="1" applyBorder="1" applyAlignment="1">
      <alignment horizontal="justify" vertical="center" wrapText="1"/>
    </xf>
    <xf numFmtId="0" fontId="0" fillId="3" borderId="28" xfId="0" applyFill="1" applyBorder="1" applyAlignment="1">
      <alignment horizontal="justify" vertical="center" wrapText="1"/>
    </xf>
    <xf numFmtId="0" fontId="0" fillId="3" borderId="22" xfId="0" applyFill="1" applyBorder="1" applyAlignment="1">
      <alignment horizontal="justify" vertical="center" wrapText="1"/>
    </xf>
    <xf numFmtId="0" fontId="34" fillId="3" borderId="27" xfId="0" applyFont="1" applyFill="1" applyBorder="1" applyAlignment="1">
      <alignment horizontal="justify" vertical="center" wrapText="1"/>
    </xf>
    <xf numFmtId="0" fontId="34" fillId="3" borderId="28" xfId="0" applyFont="1" applyFill="1" applyBorder="1" applyAlignment="1">
      <alignment horizontal="justify" vertical="center" wrapText="1"/>
    </xf>
    <xf numFmtId="0" fontId="34" fillId="3" borderId="22" xfId="0" applyFont="1" applyFill="1" applyBorder="1" applyAlignment="1">
      <alignment horizontal="justify" vertical="center" wrapText="1"/>
    </xf>
    <xf numFmtId="0" fontId="30" fillId="3" borderId="27" xfId="0" applyFont="1" applyFill="1" applyBorder="1" applyAlignment="1">
      <alignment horizontal="justify" vertical="center" wrapText="1"/>
    </xf>
    <xf numFmtId="10" fontId="30" fillId="3" borderId="27" xfId="0" applyNumberFormat="1" applyFont="1" applyFill="1" applyBorder="1" applyAlignment="1">
      <alignment horizontal="justify" vertical="center" wrapText="1"/>
    </xf>
    <xf numFmtId="10" fontId="0" fillId="3" borderId="28" xfId="0" applyNumberFormat="1" applyFill="1" applyBorder="1" applyAlignment="1">
      <alignment horizontal="justify" vertical="center" wrapText="1"/>
    </xf>
    <xf numFmtId="10" fontId="0" fillId="3" borderId="22" xfId="0" applyNumberFormat="1" applyFill="1" applyBorder="1" applyAlignment="1">
      <alignment horizontal="justify" vertical="center" wrapText="1"/>
    </xf>
    <xf numFmtId="10" fontId="0" fillId="3" borderId="63" xfId="0" applyNumberFormat="1" applyFill="1" applyBorder="1" applyAlignment="1">
      <alignment horizontal="justify" vertical="center" wrapText="1"/>
    </xf>
    <xf numFmtId="0" fontId="30" fillId="0" borderId="16" xfId="0" applyFont="1" applyBorder="1" applyAlignment="1">
      <alignment horizontal="left" vertical="center" wrapText="1"/>
    </xf>
    <xf numFmtId="0" fontId="30" fillId="0" borderId="17" xfId="0" applyFont="1" applyBorder="1" applyAlignment="1">
      <alignment horizontal="left" vertical="center" wrapText="1"/>
    </xf>
    <xf numFmtId="0" fontId="30" fillId="0" borderId="18" xfId="0" applyFont="1" applyBorder="1" applyAlignment="1">
      <alignment horizontal="left" vertical="center" wrapText="1"/>
    </xf>
    <xf numFmtId="0" fontId="30" fillId="0" borderId="23" xfId="0" applyFont="1" applyBorder="1" applyAlignment="1">
      <alignment horizontal="left" vertical="center" wrapText="1"/>
    </xf>
    <xf numFmtId="0" fontId="30" fillId="0" borderId="0" xfId="0" applyFont="1" applyBorder="1" applyAlignment="1">
      <alignment horizontal="left" vertical="center" wrapText="1"/>
    </xf>
    <xf numFmtId="0" fontId="30" fillId="0" borderId="24" xfId="0" applyFont="1" applyBorder="1" applyAlignment="1">
      <alignment horizontal="left" vertical="center" wrapText="1"/>
    </xf>
    <xf numFmtId="0" fontId="30" fillId="0" borderId="19" xfId="0" applyFont="1" applyBorder="1" applyAlignment="1">
      <alignment horizontal="left" vertical="center" wrapText="1"/>
    </xf>
    <xf numFmtId="0" fontId="30" fillId="0" borderId="20" xfId="0" applyFont="1" applyBorder="1" applyAlignment="1">
      <alignment horizontal="left" vertical="center" wrapText="1"/>
    </xf>
    <xf numFmtId="0" fontId="30" fillId="0" borderId="21" xfId="0" applyFont="1" applyBorder="1" applyAlignment="1">
      <alignment horizontal="left" vertical="center" wrapText="1"/>
    </xf>
    <xf numFmtId="0" fontId="30" fillId="0" borderId="10" xfId="0" applyFont="1" applyBorder="1" applyAlignment="1">
      <alignment horizontal="justify" vertical="center" wrapText="1"/>
    </xf>
    <xf numFmtId="0" fontId="30" fillId="0" borderId="23" xfId="0" applyFont="1" applyFill="1" applyBorder="1" applyAlignment="1">
      <alignment horizontal="justify" vertical="center" wrapText="1"/>
    </xf>
    <xf numFmtId="0" fontId="30" fillId="0" borderId="0" xfId="0" applyFont="1" applyFill="1" applyBorder="1" applyAlignment="1">
      <alignment horizontal="justify" vertical="center" wrapText="1"/>
    </xf>
    <xf numFmtId="0" fontId="30" fillId="0" borderId="24" xfId="0" applyFont="1" applyFill="1" applyBorder="1" applyAlignment="1">
      <alignment horizontal="justify" vertical="center" wrapText="1"/>
    </xf>
    <xf numFmtId="0" fontId="30" fillId="0" borderId="66" xfId="0" applyFont="1" applyBorder="1" applyAlignment="1">
      <alignment horizontal="justify" vertical="center" wrapText="1"/>
    </xf>
    <xf numFmtId="0" fontId="30" fillId="0" borderId="3" xfId="0" applyFont="1" applyBorder="1" applyAlignment="1">
      <alignment horizontal="justify" vertical="center" wrapText="1"/>
    </xf>
    <xf numFmtId="0" fontId="30" fillId="0" borderId="8" xfId="0" applyFont="1" applyBorder="1" applyAlignment="1">
      <alignment horizontal="justify" vertical="center" wrapText="1"/>
    </xf>
    <xf numFmtId="10" fontId="30" fillId="0" borderId="17" xfId="0" applyNumberFormat="1" applyFont="1" applyBorder="1" applyAlignment="1">
      <alignment horizontal="justify" vertical="center" wrapText="1"/>
    </xf>
    <xf numFmtId="10" fontId="30" fillId="0" borderId="51" xfId="0" applyNumberFormat="1" applyFont="1" applyBorder="1" applyAlignment="1">
      <alignment horizontal="justify" vertical="center" wrapText="1"/>
    </xf>
    <xf numFmtId="10" fontId="30" fillId="0" borderId="19" xfId="0" applyNumberFormat="1" applyFont="1" applyBorder="1" applyAlignment="1">
      <alignment horizontal="justify" vertical="center" wrapText="1"/>
    </xf>
    <xf numFmtId="10" fontId="30" fillId="0" borderId="20" xfId="0" applyNumberFormat="1" applyFont="1" applyBorder="1" applyAlignment="1">
      <alignment horizontal="justify" vertical="center" wrapText="1"/>
    </xf>
    <xf numFmtId="10" fontId="30" fillId="0" borderId="60" xfId="0" applyNumberFormat="1" applyFont="1" applyBorder="1" applyAlignment="1">
      <alignment horizontal="justify" vertical="center" wrapText="1"/>
    </xf>
    <xf numFmtId="0" fontId="30" fillId="0" borderId="9" xfId="0" applyFont="1" applyBorder="1" applyAlignment="1">
      <alignment horizontal="justify" vertical="center" wrapText="1"/>
    </xf>
    <xf numFmtId="0" fontId="30" fillId="0" borderId="65" xfId="0" applyFont="1" applyBorder="1" applyAlignment="1">
      <alignment horizontal="justify" vertical="center" wrapText="1"/>
    </xf>
    <xf numFmtId="0" fontId="30" fillId="0" borderId="66" xfId="0" applyFont="1" applyBorder="1" applyAlignment="1">
      <alignment horizontal="left" vertical="center" wrapText="1"/>
    </xf>
    <xf numFmtId="0" fontId="30" fillId="0" borderId="3" xfId="0" applyFont="1" applyBorder="1" applyAlignment="1">
      <alignment horizontal="left" vertical="center" wrapText="1"/>
    </xf>
    <xf numFmtId="0" fontId="30" fillId="0" borderId="65" xfId="0" applyFont="1" applyBorder="1" applyAlignment="1">
      <alignment horizontal="left" vertical="center" wrapText="1"/>
    </xf>
    <xf numFmtId="0" fontId="16" fillId="0" borderId="0" xfId="0" applyFont="1" applyBorder="1" applyAlignment="1">
      <alignment horizontal="justify" vertical="center" wrapText="1"/>
    </xf>
    <xf numFmtId="0" fontId="0" fillId="8" borderId="12" xfId="0" applyFill="1" applyBorder="1"/>
    <xf numFmtId="0" fontId="16" fillId="0" borderId="0" xfId="0" applyFont="1" applyAlignment="1">
      <alignment horizontal="justify" vertical="center"/>
    </xf>
    <xf numFmtId="0" fontId="14" fillId="0" borderId="2" xfId="0" applyFont="1" applyBorder="1" applyAlignment="1">
      <alignment horizontal="justify" vertical="center" wrapText="1"/>
    </xf>
    <xf numFmtId="0" fontId="14" fillId="0" borderId="5" xfId="0" applyFont="1" applyBorder="1" applyAlignment="1">
      <alignment horizontal="justify" vertical="center" wrapText="1"/>
    </xf>
    <xf numFmtId="17" fontId="14" fillId="0" borderId="6" xfId="0" applyNumberFormat="1" applyFont="1" applyBorder="1" applyAlignment="1">
      <alignment horizontal="justify" vertical="center" wrapText="1"/>
    </xf>
    <xf numFmtId="0" fontId="14" fillId="0" borderId="6" xfId="0" applyFont="1" applyBorder="1" applyAlignment="1">
      <alignment horizontal="justify" vertical="center" wrapText="1"/>
    </xf>
    <xf numFmtId="0" fontId="16" fillId="0" borderId="1" xfId="0" applyFont="1" applyBorder="1" applyAlignment="1">
      <alignment horizontal="justify" vertical="center" wrapText="1"/>
    </xf>
    <xf numFmtId="0" fontId="17" fillId="0" borderId="12" xfId="0" applyFont="1" applyBorder="1"/>
    <xf numFmtId="0" fontId="17" fillId="0" borderId="0" xfId="0" applyFont="1" applyBorder="1"/>
    <xf numFmtId="0" fontId="17" fillId="0" borderId="3" xfId="0" applyFont="1" applyBorder="1"/>
    <xf numFmtId="0" fontId="14" fillId="0" borderId="1" xfId="0" applyFont="1" applyBorder="1" applyAlignment="1">
      <alignment horizontal="justify" vertical="center" wrapText="1"/>
    </xf>
    <xf numFmtId="0" fontId="17" fillId="0" borderId="18" xfId="0" applyFont="1" applyBorder="1" applyAlignment="1">
      <alignment horizontal="justify" vertical="center" wrapText="1"/>
    </xf>
    <xf numFmtId="0" fontId="17" fillId="0" borderId="24" xfId="0" applyFont="1" applyBorder="1" applyAlignment="1">
      <alignment horizontal="justify" vertical="center" wrapText="1"/>
    </xf>
    <xf numFmtId="0" fontId="17" fillId="0" borderId="43" xfId="0" applyFont="1" applyBorder="1" applyAlignment="1">
      <alignment horizontal="justify" vertical="center" wrapText="1"/>
    </xf>
    <xf numFmtId="0" fontId="17" fillId="0" borderId="42" xfId="0" applyFont="1" applyBorder="1" applyAlignment="1">
      <alignment horizontal="justify" vertical="center" wrapText="1"/>
    </xf>
    <xf numFmtId="0" fontId="16" fillId="9" borderId="14" xfId="0" applyFont="1" applyFill="1" applyBorder="1" applyAlignment="1">
      <alignment horizontal="justify" vertical="center" wrapText="1"/>
    </xf>
    <xf numFmtId="0" fontId="16" fillId="9" borderId="0" xfId="0" applyFont="1" applyFill="1" applyBorder="1" applyAlignment="1">
      <alignment horizontal="justify" vertical="center" wrapText="1"/>
    </xf>
    <xf numFmtId="0" fontId="17" fillId="0" borderId="1" xfId="0" applyFont="1" applyBorder="1"/>
    <xf numFmtId="0" fontId="0" fillId="0" borderId="1" xfId="0" applyBorder="1"/>
    <xf numFmtId="0" fontId="0" fillId="0" borderId="6" xfId="0" applyBorder="1"/>
    <xf numFmtId="0" fontId="0" fillId="0" borderId="1" xfId="0" applyBorder="1" applyAlignment="1">
      <alignment horizontal="center"/>
    </xf>
    <xf numFmtId="0" fontId="0" fillId="0" borderId="6" xfId="0" applyBorder="1" applyAlignment="1">
      <alignment horizontal="center"/>
    </xf>
    <xf numFmtId="0" fontId="16" fillId="9" borderId="6" xfId="0" applyFont="1" applyFill="1" applyBorder="1" applyAlignment="1">
      <alignment horizontal="justify" vertical="center" wrapText="1"/>
    </xf>
    <xf numFmtId="0" fontId="16" fillId="9" borderId="1" xfId="0" applyFont="1" applyFill="1" applyBorder="1" applyAlignment="1">
      <alignment horizontal="justify" vertical="center" wrapText="1"/>
    </xf>
    <xf numFmtId="0" fontId="14" fillId="0" borderId="13" xfId="0" applyFont="1" applyBorder="1" applyAlignment="1">
      <alignment horizontal="justify" vertical="center" wrapText="1"/>
    </xf>
    <xf numFmtId="16" fontId="0" fillId="0" borderId="2" xfId="0" applyNumberFormat="1" applyBorder="1" applyAlignment="1">
      <alignment horizontal="left"/>
    </xf>
    <xf numFmtId="0" fontId="0" fillId="0" borderId="4" xfId="0" applyBorder="1" applyAlignment="1">
      <alignment horizontal="left"/>
    </xf>
    <xf numFmtId="0" fontId="0" fillId="0" borderId="5" xfId="0" applyBorder="1" applyAlignment="1">
      <alignment horizontal="left"/>
    </xf>
  </cellXfs>
  <cellStyles count="3">
    <cellStyle name="Comma"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oneCellAnchor>
    <xdr:from>
      <xdr:col>1</xdr:col>
      <xdr:colOff>1323975</xdr:colOff>
      <xdr:row>11</xdr:row>
      <xdr:rowOff>0</xdr:rowOff>
    </xdr:from>
    <xdr:ext cx="2247900" cy="904875"/>
    <xdr:sp macro="" textlink="">
      <xdr:nvSpPr>
        <xdr:cNvPr id="2" name="Rectangle 1"/>
        <xdr:cNvSpPr/>
      </xdr:nvSpPr>
      <xdr:spPr>
        <a:xfrm>
          <a:off x="1933575" y="3514725"/>
          <a:ext cx="2247900" cy="904875"/>
        </a:xfrm>
        <a:prstGeom prst="rect">
          <a:avLst/>
        </a:prstGeom>
        <a:noFill/>
      </xdr:spPr>
      <xdr:txBody>
        <a:bodyPr wrap="square" lIns="91440" tIns="45720" rIns="91440" bIns="45720">
          <a:noAutofit/>
        </a:bodyPr>
        <a:lstStyle/>
        <a:p>
          <a:pPr algn="ctr"/>
          <a:r>
            <a:rPr lang="en-US" sz="54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NIL</a:t>
          </a:r>
        </a:p>
      </xdr:txBody>
    </xdr:sp>
    <xdr:clientData/>
  </xdr:oneCellAnchor>
  <xdr:oneCellAnchor>
    <xdr:from>
      <xdr:col>2</xdr:col>
      <xdr:colOff>0</xdr:colOff>
      <xdr:row>29</xdr:row>
      <xdr:rowOff>0</xdr:rowOff>
    </xdr:from>
    <xdr:ext cx="2247900" cy="904875"/>
    <xdr:sp macro="" textlink="">
      <xdr:nvSpPr>
        <xdr:cNvPr id="3" name="Rectangle 2"/>
        <xdr:cNvSpPr/>
      </xdr:nvSpPr>
      <xdr:spPr>
        <a:xfrm>
          <a:off x="1981200" y="7486650"/>
          <a:ext cx="2247900" cy="904875"/>
        </a:xfrm>
        <a:prstGeom prst="rect">
          <a:avLst/>
        </a:prstGeom>
        <a:noFill/>
      </xdr:spPr>
      <xdr:txBody>
        <a:bodyPr wrap="square" lIns="91440" tIns="45720" rIns="91440" bIns="45720">
          <a:noAutofit/>
        </a:bodyPr>
        <a:lstStyle/>
        <a:p>
          <a:pPr algn="ctr"/>
          <a:r>
            <a:rPr lang="en-US" sz="54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NIL</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Q30"/>
  <sheetViews>
    <sheetView workbookViewId="0">
      <selection activeCell="F23" sqref="F23"/>
    </sheetView>
  </sheetViews>
  <sheetFormatPr defaultRowHeight="15" x14ac:dyDescent="0.25"/>
  <cols>
    <col min="4" max="4" width="17.28515625" customWidth="1"/>
    <col min="5" max="5" width="15.140625" customWidth="1"/>
    <col min="6" max="6" width="15.5703125" customWidth="1"/>
  </cols>
  <sheetData>
    <row r="1" spans="1:17" x14ac:dyDescent="0.25">
      <c r="D1" s="10" t="s">
        <v>311</v>
      </c>
    </row>
    <row r="3" spans="1:17" ht="15.75" x14ac:dyDescent="0.25">
      <c r="A3" s="183">
        <v>1</v>
      </c>
      <c r="B3" s="184" t="s">
        <v>380</v>
      </c>
      <c r="C3" s="184"/>
      <c r="D3" s="184"/>
      <c r="E3" s="184"/>
      <c r="F3" s="184"/>
      <c r="G3" s="184"/>
      <c r="H3" s="184"/>
      <c r="I3" s="184"/>
      <c r="J3" s="184"/>
      <c r="K3" s="184"/>
      <c r="L3" s="184"/>
    </row>
    <row r="4" spans="1:17" ht="15.75" x14ac:dyDescent="0.25">
      <c r="A4" s="183">
        <v>2</v>
      </c>
      <c r="B4" s="184" t="s">
        <v>315</v>
      </c>
      <c r="C4" s="184"/>
      <c r="D4" s="184"/>
      <c r="E4" s="184"/>
      <c r="F4" s="184"/>
      <c r="G4" s="184"/>
      <c r="H4" s="184"/>
      <c r="I4" s="184"/>
      <c r="J4" s="184"/>
      <c r="K4" s="184"/>
      <c r="L4" s="184"/>
    </row>
    <row r="5" spans="1:17" ht="15.75" x14ac:dyDescent="0.25">
      <c r="A5" s="183">
        <v>3</v>
      </c>
      <c r="B5" s="184" t="s">
        <v>314</v>
      </c>
      <c r="J5" s="184"/>
      <c r="K5" s="184"/>
      <c r="L5" s="184"/>
    </row>
    <row r="6" spans="1:17" ht="15.75" x14ac:dyDescent="0.25">
      <c r="A6" s="183">
        <v>4</v>
      </c>
      <c r="B6" s="189" t="s">
        <v>313</v>
      </c>
      <c r="C6" s="189"/>
      <c r="D6" s="189"/>
      <c r="E6" s="189"/>
      <c r="F6" s="189"/>
      <c r="G6" s="189"/>
      <c r="H6" s="189"/>
      <c r="I6" s="189"/>
      <c r="J6" s="184"/>
      <c r="K6" s="184"/>
      <c r="L6" s="184"/>
    </row>
    <row r="7" spans="1:17" ht="15.75" x14ac:dyDescent="0.25">
      <c r="A7" s="183">
        <v>5</v>
      </c>
      <c r="B7" s="184" t="s">
        <v>312</v>
      </c>
      <c r="C7" s="184"/>
      <c r="D7" s="184"/>
      <c r="E7" s="184"/>
      <c r="F7" s="184"/>
      <c r="G7" s="184"/>
      <c r="H7" s="184"/>
      <c r="I7" s="184"/>
      <c r="J7" s="184"/>
      <c r="K7" s="184"/>
      <c r="L7" s="184"/>
    </row>
    <row r="8" spans="1:17" ht="15.75" x14ac:dyDescent="0.25">
      <c r="A8" s="183">
        <v>6</v>
      </c>
      <c r="B8" s="184" t="s">
        <v>381</v>
      </c>
      <c r="C8" s="184"/>
      <c r="D8" s="184"/>
      <c r="E8" s="184"/>
      <c r="F8" s="184"/>
      <c r="G8" s="184"/>
      <c r="H8" s="184"/>
      <c r="I8" s="184"/>
      <c r="J8" s="184"/>
      <c r="K8" s="184"/>
      <c r="L8" s="184"/>
    </row>
    <row r="9" spans="1:17" ht="15.75" x14ac:dyDescent="0.25">
      <c r="A9" s="183">
        <v>7</v>
      </c>
      <c r="B9" s="184" t="s">
        <v>316</v>
      </c>
    </row>
    <row r="10" spans="1:17" x14ac:dyDescent="0.25">
      <c r="A10" s="183"/>
      <c r="C10" s="185" t="s">
        <v>317</v>
      </c>
      <c r="D10" s="186"/>
      <c r="E10" s="187" t="s">
        <v>358</v>
      </c>
      <c r="F10" s="185" t="s">
        <v>379</v>
      </c>
      <c r="G10" s="187"/>
    </row>
    <row r="11" spans="1:17" ht="15.75" x14ac:dyDescent="0.25">
      <c r="A11" s="183"/>
      <c r="B11">
        <v>1</v>
      </c>
      <c r="C11" s="188" t="s">
        <v>318</v>
      </c>
      <c r="D11" s="182"/>
      <c r="E11" s="182" t="s">
        <v>359</v>
      </c>
      <c r="F11" s="188" t="s">
        <v>319</v>
      </c>
      <c r="N11" s="184"/>
      <c r="O11" s="184"/>
      <c r="P11" s="184"/>
      <c r="Q11" s="184"/>
    </row>
    <row r="12" spans="1:17" x14ac:dyDescent="0.25">
      <c r="A12" s="183"/>
      <c r="B12">
        <v>2</v>
      </c>
      <c r="C12" s="188" t="s">
        <v>320</v>
      </c>
      <c r="D12" s="182"/>
      <c r="E12" s="182" t="s">
        <v>360</v>
      </c>
      <c r="F12" s="188" t="s">
        <v>321</v>
      </c>
    </row>
    <row r="13" spans="1:17" x14ac:dyDescent="0.25">
      <c r="A13" s="183"/>
      <c r="B13">
        <v>3</v>
      </c>
      <c r="C13" s="188" t="s">
        <v>322</v>
      </c>
      <c r="D13" s="182"/>
      <c r="E13" s="182" t="s">
        <v>361</v>
      </c>
      <c r="F13" s="188" t="s">
        <v>323</v>
      </c>
    </row>
    <row r="14" spans="1:17" x14ac:dyDescent="0.25">
      <c r="A14" s="183"/>
      <c r="B14">
        <v>4</v>
      </c>
      <c r="C14" s="188" t="s">
        <v>324</v>
      </c>
      <c r="D14" s="182"/>
      <c r="E14" s="182" t="s">
        <v>362</v>
      </c>
      <c r="F14" s="188" t="s">
        <v>325</v>
      </c>
    </row>
    <row r="15" spans="1:17" x14ac:dyDescent="0.25">
      <c r="A15" s="183"/>
      <c r="B15">
        <v>5</v>
      </c>
      <c r="C15" s="188" t="s">
        <v>326</v>
      </c>
      <c r="D15" s="182"/>
      <c r="E15" s="182" t="s">
        <v>363</v>
      </c>
      <c r="F15" s="188" t="s">
        <v>327</v>
      </c>
    </row>
    <row r="16" spans="1:17" x14ac:dyDescent="0.25">
      <c r="A16" s="183"/>
      <c r="B16">
        <v>6</v>
      </c>
      <c r="C16" s="188" t="s">
        <v>328</v>
      </c>
      <c r="D16" s="182"/>
      <c r="E16" s="182" t="s">
        <v>364</v>
      </c>
      <c r="F16" s="188" t="s">
        <v>329</v>
      </c>
    </row>
    <row r="17" spans="1:6" x14ac:dyDescent="0.25">
      <c r="A17" s="183"/>
      <c r="B17">
        <v>7</v>
      </c>
      <c r="C17" s="329" t="s">
        <v>330</v>
      </c>
      <c r="D17" s="330"/>
      <c r="E17" s="182" t="s">
        <v>365</v>
      </c>
      <c r="F17" s="188" t="s">
        <v>331</v>
      </c>
    </row>
    <row r="18" spans="1:6" x14ac:dyDescent="0.25">
      <c r="A18" s="183"/>
      <c r="B18">
        <v>8</v>
      </c>
      <c r="C18" s="188" t="s">
        <v>332</v>
      </c>
      <c r="D18" s="182"/>
      <c r="E18" s="182" t="s">
        <v>366</v>
      </c>
      <c r="F18" s="188" t="s">
        <v>333</v>
      </c>
    </row>
    <row r="19" spans="1:6" x14ac:dyDescent="0.25">
      <c r="A19" s="183"/>
      <c r="B19">
        <v>9</v>
      </c>
      <c r="C19" s="188" t="s">
        <v>334</v>
      </c>
      <c r="D19" s="182"/>
      <c r="E19" s="182" t="s">
        <v>367</v>
      </c>
      <c r="F19" s="188" t="s">
        <v>335</v>
      </c>
    </row>
    <row r="20" spans="1:6" x14ac:dyDescent="0.25">
      <c r="A20" s="183"/>
      <c r="B20">
        <v>10</v>
      </c>
      <c r="C20" s="188" t="s">
        <v>336</v>
      </c>
      <c r="D20" s="182"/>
      <c r="E20" s="182" t="s">
        <v>368</v>
      </c>
      <c r="F20" s="188" t="s">
        <v>337</v>
      </c>
    </row>
    <row r="21" spans="1:6" x14ac:dyDescent="0.25">
      <c r="A21" s="183"/>
      <c r="B21">
        <v>11</v>
      </c>
      <c r="C21" s="188" t="s">
        <v>338</v>
      </c>
      <c r="D21" s="182"/>
      <c r="E21" s="182" t="s">
        <v>369</v>
      </c>
      <c r="F21" s="188" t="s">
        <v>339</v>
      </c>
    </row>
    <row r="22" spans="1:6" x14ac:dyDescent="0.25">
      <c r="A22" s="183"/>
      <c r="B22">
        <v>12</v>
      </c>
      <c r="C22" s="188" t="s">
        <v>340</v>
      </c>
      <c r="D22" s="182"/>
      <c r="E22" s="182" t="s">
        <v>370</v>
      </c>
      <c r="F22" s="188" t="s">
        <v>341</v>
      </c>
    </row>
    <row r="23" spans="1:6" x14ac:dyDescent="0.25">
      <c r="B23">
        <v>13</v>
      </c>
      <c r="C23" s="188" t="s">
        <v>342</v>
      </c>
      <c r="D23" s="182"/>
      <c r="E23" s="182" t="s">
        <v>371</v>
      </c>
      <c r="F23" s="188" t="s">
        <v>343</v>
      </c>
    </row>
    <row r="24" spans="1:6" x14ac:dyDescent="0.25">
      <c r="B24">
        <v>14</v>
      </c>
      <c r="C24" s="188" t="s">
        <v>344</v>
      </c>
      <c r="D24" s="182"/>
      <c r="E24" s="182" t="s">
        <v>372</v>
      </c>
      <c r="F24" s="188" t="s">
        <v>345</v>
      </c>
    </row>
    <row r="25" spans="1:6" x14ac:dyDescent="0.25">
      <c r="B25">
        <v>15</v>
      </c>
      <c r="C25" s="188" t="s">
        <v>346</v>
      </c>
      <c r="D25" s="182"/>
      <c r="E25" s="182" t="s">
        <v>373</v>
      </c>
      <c r="F25" s="188" t="s">
        <v>347</v>
      </c>
    </row>
    <row r="26" spans="1:6" x14ac:dyDescent="0.25">
      <c r="B26">
        <v>16</v>
      </c>
      <c r="C26" s="188" t="s">
        <v>348</v>
      </c>
      <c r="D26" s="182"/>
      <c r="E26" s="182" t="s">
        <v>374</v>
      </c>
      <c r="F26" s="188" t="s">
        <v>349</v>
      </c>
    </row>
    <row r="27" spans="1:6" x14ac:dyDescent="0.25">
      <c r="B27">
        <v>17</v>
      </c>
      <c r="C27" s="188" t="s">
        <v>350</v>
      </c>
      <c r="D27" s="182"/>
      <c r="E27" s="182" t="s">
        <v>375</v>
      </c>
      <c r="F27" s="188" t="s">
        <v>351</v>
      </c>
    </row>
    <row r="28" spans="1:6" x14ac:dyDescent="0.25">
      <c r="B28">
        <v>18</v>
      </c>
      <c r="C28" s="188" t="s">
        <v>352</v>
      </c>
      <c r="D28" s="182"/>
      <c r="E28" s="182" t="s">
        <v>376</v>
      </c>
      <c r="F28" s="188" t="s">
        <v>353</v>
      </c>
    </row>
    <row r="29" spans="1:6" x14ac:dyDescent="0.25">
      <c r="B29">
        <v>19</v>
      </c>
      <c r="C29" s="188" t="s">
        <v>354</v>
      </c>
      <c r="D29" s="182"/>
      <c r="E29" s="182" t="s">
        <v>377</v>
      </c>
      <c r="F29" s="188" t="s">
        <v>355</v>
      </c>
    </row>
    <row r="30" spans="1:6" x14ac:dyDescent="0.25">
      <c r="B30">
        <v>20</v>
      </c>
      <c r="C30" s="188" t="s">
        <v>356</v>
      </c>
      <c r="D30" s="182"/>
      <c r="E30" s="182" t="s">
        <v>378</v>
      </c>
      <c r="F30" s="188" t="s">
        <v>357</v>
      </c>
    </row>
  </sheetData>
  <mergeCells count="1">
    <mergeCell ref="C17:D17"/>
  </mergeCells>
  <pageMargins left="0.7" right="0.7" top="0.75" bottom="0.75" header="0.3" footer="0.3"/>
  <pageSetup scale="8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L119"/>
  <sheetViews>
    <sheetView topLeftCell="A46" zoomScaleNormal="100" workbookViewId="0">
      <selection activeCell="L60" sqref="L60"/>
    </sheetView>
  </sheetViews>
  <sheetFormatPr defaultRowHeight="15" x14ac:dyDescent="0.25"/>
  <cols>
    <col min="1" max="1" width="5.7109375" customWidth="1"/>
    <col min="2" max="2" width="71.28515625" customWidth="1"/>
    <col min="3" max="3" width="14.5703125" customWidth="1"/>
    <col min="4" max="4" width="14" customWidth="1"/>
    <col min="5" max="5" width="12.85546875" customWidth="1"/>
  </cols>
  <sheetData>
    <row r="1" spans="1:12" x14ac:dyDescent="0.25">
      <c r="B1" s="19" t="s">
        <v>90</v>
      </c>
      <c r="C1" s="22"/>
      <c r="D1" s="333" t="s">
        <v>424</v>
      </c>
      <c r="E1" s="333"/>
      <c r="F1" s="333"/>
    </row>
    <row r="2" spans="1:12" x14ac:dyDescent="0.25">
      <c r="B2" s="20" t="s">
        <v>393</v>
      </c>
      <c r="C2" s="21"/>
      <c r="D2" s="12" t="s">
        <v>0</v>
      </c>
    </row>
    <row r="3" spans="1:12" ht="30" x14ac:dyDescent="0.25">
      <c r="B3" s="1" t="s">
        <v>1</v>
      </c>
      <c r="C3" s="1" t="s">
        <v>56</v>
      </c>
      <c r="D3" s="18" t="s">
        <v>89</v>
      </c>
      <c r="E3" s="18" t="s">
        <v>224</v>
      </c>
    </row>
    <row r="4" spans="1:12" x14ac:dyDescent="0.25">
      <c r="B4" s="56" t="s">
        <v>2</v>
      </c>
      <c r="C4" s="39"/>
      <c r="D4" s="40"/>
      <c r="E4" s="40"/>
      <c r="H4" s="38"/>
    </row>
    <row r="5" spans="1:12" x14ac:dyDescent="0.25">
      <c r="A5">
        <v>1</v>
      </c>
      <c r="B5" s="2" t="s">
        <v>3</v>
      </c>
      <c r="C5" s="13">
        <v>1</v>
      </c>
      <c r="D5" s="217">
        <v>64</v>
      </c>
      <c r="E5" s="37">
        <f>D5*C5</f>
        <v>64</v>
      </c>
    </row>
    <row r="6" spans="1:12" x14ac:dyDescent="0.25">
      <c r="A6">
        <v>2</v>
      </c>
      <c r="B6" s="2" t="s">
        <v>4</v>
      </c>
      <c r="C6" s="14">
        <v>1</v>
      </c>
      <c r="D6" s="217">
        <v>3150</v>
      </c>
      <c r="E6" s="37">
        <f t="shared" ref="E6:E8" si="0">D6*C6</f>
        <v>3150</v>
      </c>
      <c r="H6" s="11"/>
    </row>
    <row r="7" spans="1:12" ht="44.25" customHeight="1" x14ac:dyDescent="0.25">
      <c r="A7" s="11">
        <v>3</v>
      </c>
      <c r="B7" s="24" t="s">
        <v>99</v>
      </c>
      <c r="C7" s="14">
        <v>1</v>
      </c>
      <c r="D7" s="217">
        <v>4490</v>
      </c>
      <c r="E7" s="37">
        <f t="shared" si="0"/>
        <v>4490</v>
      </c>
      <c r="H7" s="35"/>
      <c r="I7" s="36"/>
      <c r="J7" s="36"/>
      <c r="K7" s="36"/>
      <c r="L7" s="36"/>
    </row>
    <row r="8" spans="1:12" ht="33" customHeight="1" x14ac:dyDescent="0.25">
      <c r="A8" s="11">
        <v>4</v>
      </c>
      <c r="B8" s="25" t="s">
        <v>5</v>
      </c>
      <c r="C8" s="14">
        <v>1</v>
      </c>
      <c r="D8" s="217">
        <v>0</v>
      </c>
      <c r="E8" s="37">
        <f t="shared" si="0"/>
        <v>0</v>
      </c>
    </row>
    <row r="9" spans="1:12" x14ac:dyDescent="0.25">
      <c r="A9" s="11">
        <v>5</v>
      </c>
      <c r="B9" s="26" t="s">
        <v>6</v>
      </c>
      <c r="C9" s="15"/>
      <c r="D9" s="217">
        <f>SUM(D5:D8)</f>
        <v>7704</v>
      </c>
      <c r="E9" s="53">
        <f>SUM(E5:E8)</f>
        <v>7704</v>
      </c>
    </row>
    <row r="10" spans="1:12" x14ac:dyDescent="0.25">
      <c r="A10" s="11"/>
      <c r="B10" s="57" t="s">
        <v>7</v>
      </c>
      <c r="C10" s="41"/>
      <c r="D10" s="42"/>
      <c r="E10" s="42"/>
    </row>
    <row r="11" spans="1:12" ht="33" customHeight="1" x14ac:dyDescent="0.25">
      <c r="A11" s="11">
        <v>6</v>
      </c>
      <c r="B11" s="25" t="s">
        <v>66</v>
      </c>
      <c r="C11" s="16">
        <v>0.85</v>
      </c>
      <c r="D11" s="37">
        <v>0</v>
      </c>
      <c r="E11" s="37">
        <f>D11*C11</f>
        <v>0</v>
      </c>
    </row>
    <row r="12" spans="1:12" ht="27" customHeight="1" x14ac:dyDescent="0.25">
      <c r="A12" s="11">
        <v>7</v>
      </c>
      <c r="B12" s="25" t="s">
        <v>8</v>
      </c>
      <c r="C12" s="16">
        <v>0.85</v>
      </c>
      <c r="D12" s="37">
        <v>0</v>
      </c>
      <c r="E12" s="37">
        <f t="shared" ref="E12:E13" si="1">D12*C12</f>
        <v>0</v>
      </c>
    </row>
    <row r="13" spans="1:12" x14ac:dyDescent="0.25">
      <c r="A13" s="11">
        <v>8</v>
      </c>
      <c r="B13" s="27" t="s">
        <v>9</v>
      </c>
      <c r="C13" s="16">
        <v>0.85</v>
      </c>
      <c r="D13" s="37">
        <v>0</v>
      </c>
      <c r="E13" s="37">
        <f t="shared" si="1"/>
        <v>0</v>
      </c>
    </row>
    <row r="14" spans="1:12" x14ac:dyDescent="0.25">
      <c r="A14" s="11">
        <v>9</v>
      </c>
      <c r="B14" s="27" t="s">
        <v>10</v>
      </c>
      <c r="C14" s="16"/>
      <c r="D14" s="53">
        <f>D11+D12+D13</f>
        <v>0</v>
      </c>
      <c r="E14" s="53">
        <f>SUM(E11:E13)</f>
        <v>0</v>
      </c>
    </row>
    <row r="15" spans="1:12" x14ac:dyDescent="0.25">
      <c r="A15" s="11"/>
      <c r="B15" s="57" t="s">
        <v>11</v>
      </c>
      <c r="C15" s="43"/>
      <c r="D15" s="42"/>
      <c r="E15" s="42"/>
    </row>
    <row r="16" spans="1:12" x14ac:dyDescent="0.25">
      <c r="A16" s="11">
        <v>10</v>
      </c>
      <c r="B16" s="27" t="s">
        <v>67</v>
      </c>
      <c r="C16" s="16">
        <v>0.75</v>
      </c>
      <c r="D16" s="37"/>
      <c r="E16" s="37">
        <f>D16*C16</f>
        <v>0</v>
      </c>
    </row>
    <row r="17" spans="1:6" ht="26.25" customHeight="1" x14ac:dyDescent="0.25">
      <c r="A17" s="11">
        <v>11</v>
      </c>
      <c r="B17" s="25" t="s">
        <v>68</v>
      </c>
      <c r="C17" s="16">
        <v>0.5</v>
      </c>
      <c r="D17" s="37"/>
      <c r="E17" s="37">
        <f t="shared" ref="E17:E18" si="2">D17*C17</f>
        <v>0</v>
      </c>
    </row>
    <row r="18" spans="1:6" x14ac:dyDescent="0.25">
      <c r="A18" s="11">
        <v>12</v>
      </c>
      <c r="B18" s="27" t="s">
        <v>12</v>
      </c>
      <c r="C18" s="17">
        <v>0.5</v>
      </c>
      <c r="D18" s="37">
        <v>0</v>
      </c>
      <c r="E18" s="37">
        <f t="shared" si="2"/>
        <v>0</v>
      </c>
    </row>
    <row r="19" spans="1:6" x14ac:dyDescent="0.25">
      <c r="A19" s="11">
        <v>13</v>
      </c>
      <c r="B19" s="27" t="s">
        <v>57</v>
      </c>
      <c r="C19" s="17"/>
      <c r="D19" s="53">
        <f>D16+D17+D18</f>
        <v>0</v>
      </c>
      <c r="E19" s="53">
        <f>SUM(E16:E18)</f>
        <v>0</v>
      </c>
    </row>
    <row r="20" spans="1:6" x14ac:dyDescent="0.25">
      <c r="A20" s="11">
        <v>14</v>
      </c>
      <c r="B20" s="26" t="s">
        <v>58</v>
      </c>
      <c r="C20" s="15"/>
      <c r="D20" s="53">
        <f>D14+D19</f>
        <v>0</v>
      </c>
      <c r="E20" s="53">
        <f>E14+E19</f>
        <v>0</v>
      </c>
    </row>
    <row r="21" spans="1:6" x14ac:dyDescent="0.25">
      <c r="A21" s="11">
        <v>15</v>
      </c>
      <c r="B21" s="26" t="s">
        <v>94</v>
      </c>
      <c r="C21" s="15"/>
      <c r="D21" s="255">
        <f>SUM(D9+D20)</f>
        <v>7704</v>
      </c>
      <c r="E21" s="54">
        <f>+SUM(E9+E20)</f>
        <v>7704</v>
      </c>
    </row>
    <row r="22" spans="1:6" x14ac:dyDescent="0.25">
      <c r="A22" s="11"/>
      <c r="B22" s="50" t="s">
        <v>13</v>
      </c>
      <c r="C22" s="44"/>
      <c r="D22" s="45"/>
      <c r="E22" s="46"/>
    </row>
    <row r="23" spans="1:6" x14ac:dyDescent="0.25">
      <c r="A23" s="11"/>
      <c r="B23" s="55" t="s">
        <v>95</v>
      </c>
      <c r="C23" s="47"/>
      <c r="D23" s="48"/>
      <c r="E23" s="49"/>
    </row>
    <row r="24" spans="1:6" ht="41.25" customHeight="1" x14ac:dyDescent="0.25">
      <c r="A24" s="11"/>
      <c r="B24" s="226" t="s">
        <v>14</v>
      </c>
      <c r="C24" s="227"/>
      <c r="D24" s="228"/>
      <c r="E24" s="229"/>
      <c r="F24" s="200"/>
    </row>
    <row r="25" spans="1:6" ht="42" customHeight="1" x14ac:dyDescent="0.25">
      <c r="A25" s="11">
        <v>16</v>
      </c>
      <c r="B25" s="230" t="s">
        <v>15</v>
      </c>
      <c r="C25" s="231">
        <v>0.03</v>
      </c>
      <c r="D25" s="232"/>
      <c r="E25" s="232">
        <f>D25*C25</f>
        <v>0</v>
      </c>
      <c r="F25" s="200"/>
    </row>
    <row r="26" spans="1:6" x14ac:dyDescent="0.25">
      <c r="A26" s="11">
        <v>17</v>
      </c>
      <c r="B26" s="233" t="s">
        <v>16</v>
      </c>
      <c r="C26" s="234">
        <v>0.05</v>
      </c>
      <c r="D26" s="217">
        <v>409</v>
      </c>
      <c r="E26" s="217">
        <f>D26*C26</f>
        <v>20.450000000000003</v>
      </c>
      <c r="F26" s="200"/>
    </row>
    <row r="27" spans="1:6" x14ac:dyDescent="0.25">
      <c r="A27" s="11">
        <v>18</v>
      </c>
      <c r="B27" s="235" t="s">
        <v>17</v>
      </c>
      <c r="C27" s="234">
        <v>0.1</v>
      </c>
      <c r="D27" s="217">
        <v>0</v>
      </c>
      <c r="E27" s="217">
        <f>D27*C27</f>
        <v>0</v>
      </c>
      <c r="F27" s="200"/>
    </row>
    <row r="28" spans="1:6" ht="32.25" customHeight="1" x14ac:dyDescent="0.25">
      <c r="A28" s="11">
        <v>19</v>
      </c>
      <c r="B28" s="236" t="s">
        <v>69</v>
      </c>
      <c r="C28" s="237">
        <v>0</v>
      </c>
      <c r="D28" s="217">
        <v>5751</v>
      </c>
      <c r="E28" s="217">
        <v>0</v>
      </c>
      <c r="F28" s="200"/>
    </row>
    <row r="29" spans="1:6" x14ac:dyDescent="0.25">
      <c r="A29" s="11"/>
      <c r="B29" s="238" t="s">
        <v>18</v>
      </c>
      <c r="C29" s="239"/>
      <c r="D29" s="217"/>
      <c r="E29" s="217"/>
      <c r="F29" s="200"/>
    </row>
    <row r="30" spans="1:6" ht="35.25" customHeight="1" x14ac:dyDescent="0.25">
      <c r="A30" s="11">
        <v>20</v>
      </c>
      <c r="B30" s="236" t="s">
        <v>19</v>
      </c>
      <c r="C30" s="240">
        <v>0.05</v>
      </c>
      <c r="D30" s="217">
        <v>10059</v>
      </c>
      <c r="E30" s="217">
        <f>+D30*C30</f>
        <v>502.95000000000005</v>
      </c>
      <c r="F30" s="200"/>
    </row>
    <row r="31" spans="1:6" ht="18.75" customHeight="1" x14ac:dyDescent="0.25">
      <c r="A31" s="11">
        <v>21</v>
      </c>
      <c r="B31" s="241" t="s">
        <v>20</v>
      </c>
      <c r="C31" s="242">
        <v>0.1</v>
      </c>
      <c r="D31" s="217">
        <v>0</v>
      </c>
      <c r="E31" s="217">
        <f t="shared" ref="E31:E65" si="3">+D31*C31</f>
        <v>0</v>
      </c>
      <c r="F31" s="200"/>
    </row>
    <row r="32" spans="1:6" ht="46.5" customHeight="1" x14ac:dyDescent="0.25">
      <c r="A32" s="11">
        <v>22</v>
      </c>
      <c r="B32" s="241" t="s">
        <v>21</v>
      </c>
      <c r="C32" s="242">
        <v>0.4</v>
      </c>
      <c r="D32" s="217">
        <v>0</v>
      </c>
      <c r="E32" s="217">
        <f t="shared" si="3"/>
        <v>0</v>
      </c>
      <c r="F32" s="200"/>
    </row>
    <row r="33" spans="1:6" x14ac:dyDescent="0.25">
      <c r="A33" s="11">
        <v>23</v>
      </c>
      <c r="B33" s="241" t="s">
        <v>22</v>
      </c>
      <c r="C33" s="243">
        <v>0.2</v>
      </c>
      <c r="D33" s="217">
        <v>0</v>
      </c>
      <c r="E33" s="217">
        <f t="shared" si="3"/>
        <v>0</v>
      </c>
      <c r="F33" s="200"/>
    </row>
    <row r="34" spans="1:6" ht="51" customHeight="1" x14ac:dyDescent="0.25">
      <c r="A34" s="11">
        <v>24</v>
      </c>
      <c r="B34" s="244" t="s">
        <v>71</v>
      </c>
      <c r="C34" s="243">
        <v>0.25</v>
      </c>
      <c r="D34" s="217"/>
      <c r="E34" s="217">
        <f t="shared" si="3"/>
        <v>0</v>
      </c>
      <c r="F34" s="200"/>
    </row>
    <row r="35" spans="1:6" x14ac:dyDescent="0.25">
      <c r="A35" s="11">
        <v>25</v>
      </c>
      <c r="B35" s="233" t="s">
        <v>23</v>
      </c>
      <c r="C35" s="234">
        <v>1</v>
      </c>
      <c r="D35" s="217">
        <v>0</v>
      </c>
      <c r="E35" s="217">
        <f t="shared" si="3"/>
        <v>0</v>
      </c>
      <c r="F35" s="200"/>
    </row>
    <row r="36" spans="1:6" ht="51" customHeight="1" x14ac:dyDescent="0.25">
      <c r="A36" s="11">
        <v>26</v>
      </c>
      <c r="B36" s="236" t="s">
        <v>70</v>
      </c>
      <c r="C36" s="245">
        <v>0.25</v>
      </c>
      <c r="D36" s="217">
        <v>150</v>
      </c>
      <c r="E36" s="217">
        <f t="shared" si="3"/>
        <v>37.5</v>
      </c>
      <c r="F36" s="200"/>
    </row>
    <row r="37" spans="1:6" ht="38.25" customHeight="1" x14ac:dyDescent="0.25">
      <c r="A37" s="11">
        <v>27</v>
      </c>
      <c r="B37" s="236" t="s">
        <v>24</v>
      </c>
      <c r="C37" s="246">
        <v>0.05</v>
      </c>
      <c r="D37" s="217">
        <v>0</v>
      </c>
      <c r="E37" s="217">
        <f t="shared" si="3"/>
        <v>0</v>
      </c>
      <c r="F37" s="200"/>
    </row>
    <row r="38" spans="1:6" x14ac:dyDescent="0.25">
      <c r="A38" s="11"/>
      <c r="B38" s="238" t="s">
        <v>25</v>
      </c>
      <c r="C38" s="239"/>
      <c r="D38" s="217"/>
      <c r="E38" s="217">
        <f t="shared" si="3"/>
        <v>0</v>
      </c>
      <c r="F38" s="200"/>
    </row>
    <row r="39" spans="1:6" ht="54" customHeight="1" x14ac:dyDescent="0.25">
      <c r="A39" s="11">
        <v>28</v>
      </c>
      <c r="B39" s="236" t="s">
        <v>72</v>
      </c>
      <c r="C39" s="236">
        <v>0</v>
      </c>
      <c r="D39" s="236">
        <v>0</v>
      </c>
      <c r="E39" s="217">
        <f t="shared" si="3"/>
        <v>0</v>
      </c>
      <c r="F39" s="200"/>
    </row>
    <row r="40" spans="1:6" x14ac:dyDescent="0.25">
      <c r="A40" s="11">
        <v>29</v>
      </c>
      <c r="B40" s="236" t="s">
        <v>73</v>
      </c>
      <c r="C40" s="240">
        <v>0.15</v>
      </c>
      <c r="D40" s="217">
        <v>0</v>
      </c>
      <c r="E40" s="217">
        <f t="shared" si="3"/>
        <v>0</v>
      </c>
      <c r="F40" s="200"/>
    </row>
    <row r="41" spans="1:6" ht="38.25" x14ac:dyDescent="0.25">
      <c r="A41" s="11">
        <v>30</v>
      </c>
      <c r="B41" s="236" t="s">
        <v>74</v>
      </c>
      <c r="C41" s="240">
        <v>0.25</v>
      </c>
      <c r="D41" s="217">
        <v>0</v>
      </c>
      <c r="E41" s="217">
        <f t="shared" si="3"/>
        <v>0</v>
      </c>
      <c r="F41" s="200"/>
    </row>
    <row r="42" spans="1:6" x14ac:dyDescent="0.25">
      <c r="A42" s="11">
        <v>31</v>
      </c>
      <c r="B42" s="236" t="s">
        <v>26</v>
      </c>
      <c r="C42" s="240">
        <v>0.25</v>
      </c>
      <c r="D42" s="217">
        <v>0</v>
      </c>
      <c r="E42" s="217">
        <f t="shared" si="3"/>
        <v>0</v>
      </c>
      <c r="F42" s="200"/>
    </row>
    <row r="43" spans="1:6" x14ac:dyDescent="0.25">
      <c r="A43" s="11">
        <v>32</v>
      </c>
      <c r="B43" s="236" t="s">
        <v>27</v>
      </c>
      <c r="C43" s="240">
        <v>0.5</v>
      </c>
      <c r="D43" s="217">
        <v>0</v>
      </c>
      <c r="E43" s="217">
        <f t="shared" si="3"/>
        <v>0</v>
      </c>
      <c r="F43" s="200"/>
    </row>
    <row r="44" spans="1:6" x14ac:dyDescent="0.25">
      <c r="A44" s="11">
        <v>33</v>
      </c>
      <c r="B44" s="247" t="s">
        <v>28</v>
      </c>
      <c r="C44" s="240">
        <v>1</v>
      </c>
      <c r="D44" s="217">
        <v>0</v>
      </c>
      <c r="E44" s="217">
        <f t="shared" si="3"/>
        <v>0</v>
      </c>
      <c r="F44" s="200"/>
    </row>
    <row r="45" spans="1:6" x14ac:dyDescent="0.25">
      <c r="A45" s="11"/>
      <c r="B45" s="238" t="s">
        <v>29</v>
      </c>
      <c r="C45" s="239"/>
      <c r="D45" s="217"/>
      <c r="E45" s="217">
        <f t="shared" si="3"/>
        <v>0</v>
      </c>
      <c r="F45" s="200"/>
    </row>
    <row r="46" spans="1:6" ht="48.75" customHeight="1" x14ac:dyDescent="0.25">
      <c r="A46" s="11">
        <v>34</v>
      </c>
      <c r="B46" s="236" t="s">
        <v>75</v>
      </c>
      <c r="C46" s="245">
        <v>1</v>
      </c>
      <c r="D46" s="217">
        <v>0</v>
      </c>
      <c r="E46" s="217">
        <f t="shared" si="3"/>
        <v>0</v>
      </c>
      <c r="F46" s="200"/>
    </row>
    <row r="47" spans="1:6" ht="73.5" customHeight="1" x14ac:dyDescent="0.25">
      <c r="A47" s="11">
        <v>35</v>
      </c>
      <c r="B47" s="236" t="s">
        <v>76</v>
      </c>
      <c r="C47" s="240">
        <v>1</v>
      </c>
      <c r="D47" s="217">
        <v>0</v>
      </c>
      <c r="E47" s="217">
        <f t="shared" si="3"/>
        <v>0</v>
      </c>
      <c r="F47" s="200"/>
    </row>
    <row r="48" spans="1:6" x14ac:dyDescent="0.25">
      <c r="A48" s="11">
        <v>36</v>
      </c>
      <c r="B48" s="236" t="s">
        <v>30</v>
      </c>
      <c r="C48" s="240">
        <v>0.2</v>
      </c>
      <c r="D48" s="217">
        <v>0</v>
      </c>
      <c r="E48" s="217">
        <f t="shared" si="3"/>
        <v>0</v>
      </c>
      <c r="F48" s="200"/>
    </row>
    <row r="49" spans="1:6" ht="25.5" x14ac:dyDescent="0.25">
      <c r="A49" s="11">
        <v>37</v>
      </c>
      <c r="B49" s="236" t="s">
        <v>31</v>
      </c>
      <c r="C49" s="240">
        <v>1</v>
      </c>
      <c r="D49" s="217">
        <v>0</v>
      </c>
      <c r="E49" s="217">
        <f t="shared" si="3"/>
        <v>0</v>
      </c>
      <c r="F49" s="200"/>
    </row>
    <row r="50" spans="1:6" ht="25.5" x14ac:dyDescent="0.25">
      <c r="A50" s="11">
        <v>38</v>
      </c>
      <c r="B50" s="236" t="s">
        <v>32</v>
      </c>
      <c r="C50" s="240">
        <v>1</v>
      </c>
      <c r="D50" s="217">
        <v>0</v>
      </c>
      <c r="E50" s="217">
        <f t="shared" si="3"/>
        <v>0</v>
      </c>
      <c r="F50" s="200"/>
    </row>
    <row r="51" spans="1:6" ht="75.75" customHeight="1" x14ac:dyDescent="0.25">
      <c r="A51" s="11">
        <v>39</v>
      </c>
      <c r="B51" s="236" t="s">
        <v>33</v>
      </c>
      <c r="C51" s="240">
        <v>1</v>
      </c>
      <c r="D51" s="217">
        <v>0</v>
      </c>
      <c r="E51" s="217">
        <f t="shared" si="3"/>
        <v>0</v>
      </c>
      <c r="F51" s="200"/>
    </row>
    <row r="52" spans="1:6" ht="25.5" x14ac:dyDescent="0.25">
      <c r="A52" s="11">
        <v>40</v>
      </c>
      <c r="B52" s="236" t="s">
        <v>77</v>
      </c>
      <c r="C52" s="240">
        <v>1</v>
      </c>
      <c r="D52" s="217">
        <v>0</v>
      </c>
      <c r="E52" s="217">
        <f t="shared" si="3"/>
        <v>0</v>
      </c>
      <c r="F52" s="200"/>
    </row>
    <row r="53" spans="1:6" ht="25.5" customHeight="1" x14ac:dyDescent="0.25">
      <c r="A53" s="11">
        <v>41</v>
      </c>
      <c r="B53" s="248" t="s">
        <v>78</v>
      </c>
      <c r="C53" s="249">
        <v>1</v>
      </c>
      <c r="D53" s="217">
        <v>0</v>
      </c>
      <c r="E53" s="217">
        <f t="shared" si="3"/>
        <v>0</v>
      </c>
      <c r="F53" s="200"/>
    </row>
    <row r="54" spans="1:6" ht="48" customHeight="1" x14ac:dyDescent="0.25">
      <c r="A54" s="11"/>
      <c r="B54" s="250" t="s">
        <v>34</v>
      </c>
      <c r="C54" s="237"/>
      <c r="D54" s="217"/>
      <c r="E54" s="217">
        <f t="shared" si="3"/>
        <v>0</v>
      </c>
      <c r="F54" s="200"/>
    </row>
    <row r="55" spans="1:6" x14ac:dyDescent="0.25">
      <c r="A55" s="11">
        <v>42</v>
      </c>
      <c r="B55" s="238" t="s">
        <v>35</v>
      </c>
      <c r="C55" s="246">
        <v>0.05</v>
      </c>
      <c r="D55" s="217">
        <v>0</v>
      </c>
      <c r="E55" s="217">
        <f t="shared" si="3"/>
        <v>0</v>
      </c>
      <c r="F55" s="200"/>
    </row>
    <row r="56" spans="1:6" ht="29.25" customHeight="1" x14ac:dyDescent="0.25">
      <c r="A56" s="11">
        <v>43</v>
      </c>
      <c r="B56" s="236" t="s">
        <v>79</v>
      </c>
      <c r="C56" s="245">
        <v>0.1</v>
      </c>
      <c r="D56" s="217">
        <v>3035</v>
      </c>
      <c r="E56" s="217">
        <f t="shared" si="3"/>
        <v>303.5</v>
      </c>
      <c r="F56" s="200"/>
    </row>
    <row r="57" spans="1:6" ht="42.75" customHeight="1" x14ac:dyDescent="0.25">
      <c r="A57" s="11">
        <v>44</v>
      </c>
      <c r="B57" s="236" t="s">
        <v>80</v>
      </c>
      <c r="C57" s="245">
        <v>0.3</v>
      </c>
      <c r="D57" s="217">
        <v>0</v>
      </c>
      <c r="E57" s="217">
        <f t="shared" si="3"/>
        <v>0</v>
      </c>
      <c r="F57" s="200"/>
    </row>
    <row r="58" spans="1:6" ht="17.25" customHeight="1" x14ac:dyDescent="0.25">
      <c r="A58" s="11">
        <v>45</v>
      </c>
      <c r="B58" s="236" t="s">
        <v>36</v>
      </c>
      <c r="C58" s="245">
        <v>0.4</v>
      </c>
      <c r="D58" s="217">
        <v>0</v>
      </c>
      <c r="E58" s="217">
        <f t="shared" si="3"/>
        <v>0</v>
      </c>
      <c r="F58" s="200"/>
    </row>
    <row r="59" spans="1:6" ht="19.5" customHeight="1" x14ac:dyDescent="0.25">
      <c r="A59" s="11">
        <v>46</v>
      </c>
      <c r="B59" s="236" t="s">
        <v>81</v>
      </c>
      <c r="C59" s="245">
        <v>0.4</v>
      </c>
      <c r="D59" s="217">
        <v>0</v>
      </c>
      <c r="E59" s="217">
        <f t="shared" si="3"/>
        <v>0</v>
      </c>
      <c r="F59" s="200"/>
    </row>
    <row r="60" spans="1:6" ht="21.75" customHeight="1" x14ac:dyDescent="0.25">
      <c r="A60" s="11">
        <v>47</v>
      </c>
      <c r="B60" s="236" t="s">
        <v>82</v>
      </c>
      <c r="C60" s="245">
        <v>1</v>
      </c>
      <c r="D60" s="217">
        <v>0</v>
      </c>
      <c r="E60" s="217">
        <f t="shared" si="3"/>
        <v>0</v>
      </c>
      <c r="F60" s="200"/>
    </row>
    <row r="61" spans="1:6" ht="27" customHeight="1" x14ac:dyDescent="0.25">
      <c r="A61" s="11">
        <v>48</v>
      </c>
      <c r="B61" s="236" t="s">
        <v>91</v>
      </c>
      <c r="C61" s="245">
        <v>1</v>
      </c>
      <c r="D61" s="217">
        <v>0</v>
      </c>
      <c r="E61" s="217">
        <f t="shared" si="3"/>
        <v>0</v>
      </c>
      <c r="F61" s="200"/>
    </row>
    <row r="62" spans="1:6" ht="16.5" customHeight="1" x14ac:dyDescent="0.25">
      <c r="A62" s="11">
        <v>49</v>
      </c>
      <c r="B62" s="236" t="s">
        <v>37</v>
      </c>
      <c r="C62" s="245">
        <v>0.05</v>
      </c>
      <c r="D62" s="217">
        <v>3702</v>
      </c>
      <c r="E62" s="217">
        <f t="shared" si="3"/>
        <v>185.10000000000002</v>
      </c>
      <c r="F62" s="200"/>
    </row>
    <row r="63" spans="1:6" x14ac:dyDescent="0.25">
      <c r="A63" s="11">
        <v>50</v>
      </c>
      <c r="B63" s="236" t="s">
        <v>38</v>
      </c>
      <c r="C63" s="245">
        <v>0.05</v>
      </c>
      <c r="D63" s="217">
        <v>0</v>
      </c>
      <c r="E63" s="217">
        <f t="shared" si="3"/>
        <v>0</v>
      </c>
      <c r="F63" s="200"/>
    </row>
    <row r="64" spans="1:6" x14ac:dyDescent="0.25">
      <c r="A64" s="11">
        <v>51</v>
      </c>
      <c r="B64" s="236" t="s">
        <v>39</v>
      </c>
      <c r="C64" s="246">
        <v>0.5</v>
      </c>
      <c r="D64" s="217"/>
      <c r="E64" s="217">
        <f t="shared" si="3"/>
        <v>0</v>
      </c>
      <c r="F64" s="200"/>
    </row>
    <row r="65" spans="1:6" x14ac:dyDescent="0.25">
      <c r="A65" s="11">
        <v>52</v>
      </c>
      <c r="B65" s="238" t="s">
        <v>83</v>
      </c>
      <c r="C65" s="246">
        <v>1</v>
      </c>
      <c r="D65" s="217">
        <v>0</v>
      </c>
      <c r="E65" s="217">
        <f t="shared" si="3"/>
        <v>0</v>
      </c>
      <c r="F65" s="200"/>
    </row>
    <row r="66" spans="1:6" x14ac:dyDescent="0.25">
      <c r="A66" s="11">
        <v>53</v>
      </c>
      <c r="B66" s="251" t="s">
        <v>40</v>
      </c>
      <c r="C66" s="252"/>
      <c r="D66" s="217">
        <f>SUM(D25:D65)</f>
        <v>23106</v>
      </c>
      <c r="E66" s="217">
        <f>SUM(E25:E65)</f>
        <v>1049.5</v>
      </c>
      <c r="F66" s="200"/>
    </row>
    <row r="67" spans="1:6" x14ac:dyDescent="0.25">
      <c r="A67" s="11"/>
      <c r="B67" s="28" t="s">
        <v>41</v>
      </c>
      <c r="C67" s="331"/>
      <c r="D67" s="51"/>
      <c r="E67" s="51"/>
    </row>
    <row r="68" spans="1:6" ht="42.75" customHeight="1" x14ac:dyDescent="0.25">
      <c r="A68" s="11"/>
      <c r="B68" s="24" t="s">
        <v>84</v>
      </c>
      <c r="C68" s="332"/>
      <c r="D68" s="51"/>
      <c r="E68" s="51"/>
    </row>
    <row r="69" spans="1:6" x14ac:dyDescent="0.25">
      <c r="A69" s="11">
        <v>54</v>
      </c>
      <c r="B69" s="29" t="s">
        <v>42</v>
      </c>
      <c r="C69" s="4">
        <v>0</v>
      </c>
      <c r="D69" s="37">
        <v>7765</v>
      </c>
      <c r="E69" s="37">
        <f>D69*C69</f>
        <v>0</v>
      </c>
    </row>
    <row r="70" spans="1:6" x14ac:dyDescent="0.25">
      <c r="A70" s="11">
        <v>55</v>
      </c>
      <c r="B70" s="29" t="s">
        <v>43</v>
      </c>
      <c r="C70" s="4">
        <v>0.15</v>
      </c>
      <c r="D70" s="37">
        <v>0</v>
      </c>
      <c r="E70" s="37">
        <f t="shared" ref="E70:E76" si="4">D70*C70</f>
        <v>0</v>
      </c>
    </row>
    <row r="71" spans="1:6" x14ac:dyDescent="0.25">
      <c r="A71" s="11">
        <v>56</v>
      </c>
      <c r="B71" s="29" t="s">
        <v>44</v>
      </c>
      <c r="C71" s="4">
        <v>0.25</v>
      </c>
      <c r="D71" s="37">
        <v>0</v>
      </c>
      <c r="E71" s="37">
        <f t="shared" si="4"/>
        <v>0</v>
      </c>
    </row>
    <row r="72" spans="1:6" x14ac:dyDescent="0.25">
      <c r="A72" s="11">
        <v>57</v>
      </c>
      <c r="B72" s="29" t="s">
        <v>45</v>
      </c>
      <c r="C72" s="7">
        <v>0.5</v>
      </c>
      <c r="D72" s="37">
        <v>0</v>
      </c>
      <c r="E72" s="37">
        <f t="shared" si="4"/>
        <v>0</v>
      </c>
    </row>
    <row r="73" spans="1:6" x14ac:dyDescent="0.25">
      <c r="A73" s="11">
        <v>58</v>
      </c>
      <c r="B73" s="29" t="s">
        <v>46</v>
      </c>
      <c r="C73" s="7">
        <v>0.5</v>
      </c>
      <c r="D73" s="37">
        <v>0</v>
      </c>
      <c r="E73" s="37">
        <f t="shared" si="4"/>
        <v>0</v>
      </c>
    </row>
    <row r="74" spans="1:6" x14ac:dyDescent="0.25">
      <c r="A74" s="11">
        <v>59</v>
      </c>
      <c r="B74" s="29" t="s">
        <v>47</v>
      </c>
      <c r="C74" s="7">
        <v>1</v>
      </c>
      <c r="D74" s="217">
        <v>11148</v>
      </c>
      <c r="E74" s="217">
        <f t="shared" si="4"/>
        <v>11148</v>
      </c>
    </row>
    <row r="75" spans="1:6" x14ac:dyDescent="0.25">
      <c r="A75" s="11">
        <v>60</v>
      </c>
      <c r="B75" s="29" t="s">
        <v>48</v>
      </c>
      <c r="C75" s="4">
        <v>0.5</v>
      </c>
      <c r="D75" s="217">
        <v>0</v>
      </c>
      <c r="E75" s="217">
        <f t="shared" si="4"/>
        <v>0</v>
      </c>
    </row>
    <row r="76" spans="1:6" ht="40.5" customHeight="1" x14ac:dyDescent="0.3">
      <c r="A76" s="11">
        <v>61</v>
      </c>
      <c r="B76" s="24" t="s">
        <v>92</v>
      </c>
      <c r="C76" s="4">
        <v>0.5</v>
      </c>
      <c r="D76" s="253">
        <v>0</v>
      </c>
      <c r="E76" s="217">
        <f t="shared" si="4"/>
        <v>0</v>
      </c>
    </row>
    <row r="77" spans="1:6" ht="42" customHeight="1" x14ac:dyDescent="0.25">
      <c r="A77" s="11">
        <v>62</v>
      </c>
      <c r="B77" s="24" t="s">
        <v>93</v>
      </c>
      <c r="C77" s="4">
        <v>1</v>
      </c>
      <c r="D77" s="254">
        <v>0</v>
      </c>
      <c r="E77" s="217">
        <f>D77*C77</f>
        <v>0</v>
      </c>
    </row>
    <row r="78" spans="1:6" ht="42.75" customHeight="1" x14ac:dyDescent="0.25">
      <c r="A78" s="11">
        <v>63</v>
      </c>
      <c r="B78" s="24" t="s">
        <v>49</v>
      </c>
      <c r="C78" s="4">
        <v>0</v>
      </c>
      <c r="D78" s="37">
        <v>0</v>
      </c>
      <c r="E78" s="37">
        <f>D78*C78</f>
        <v>0</v>
      </c>
    </row>
    <row r="79" spans="1:6" ht="44.25" customHeight="1" x14ac:dyDescent="0.25">
      <c r="A79" s="11">
        <v>64</v>
      </c>
      <c r="B79" s="30" t="s">
        <v>50</v>
      </c>
      <c r="C79" s="4">
        <v>0</v>
      </c>
      <c r="D79" s="37">
        <v>1056</v>
      </c>
      <c r="E79" s="37">
        <f>D79*C79</f>
        <v>0</v>
      </c>
    </row>
    <row r="80" spans="1:6" x14ac:dyDescent="0.25">
      <c r="A80" s="11">
        <v>65</v>
      </c>
      <c r="B80" s="29" t="s">
        <v>51</v>
      </c>
      <c r="C80" s="4">
        <v>1</v>
      </c>
      <c r="D80" s="37">
        <v>985</v>
      </c>
      <c r="E80" s="37">
        <f>D80*C80</f>
        <v>985</v>
      </c>
    </row>
    <row r="81" spans="1:9" x14ac:dyDescent="0.25">
      <c r="A81" s="11">
        <v>66</v>
      </c>
      <c r="B81" s="29" t="s">
        <v>52</v>
      </c>
      <c r="C81" s="4">
        <v>1</v>
      </c>
      <c r="D81" s="37">
        <v>0</v>
      </c>
      <c r="E81" s="37">
        <f>D81*C81</f>
        <v>0</v>
      </c>
      <c r="I81" t="s">
        <v>88</v>
      </c>
    </row>
    <row r="82" spans="1:9" x14ac:dyDescent="0.25">
      <c r="A82" s="11">
        <v>67</v>
      </c>
      <c r="B82" s="33" t="s">
        <v>53</v>
      </c>
      <c r="C82" s="8"/>
      <c r="D82" s="53">
        <f>SUM(D69:D81)</f>
        <v>20954</v>
      </c>
      <c r="E82" s="53">
        <f>SUM(E69:E81)</f>
        <v>12133</v>
      </c>
    </row>
    <row r="83" spans="1:9" ht="26.25" customHeight="1" x14ac:dyDescent="0.25">
      <c r="A83" s="11">
        <v>68</v>
      </c>
      <c r="B83" s="31" t="s">
        <v>59</v>
      </c>
      <c r="C83" s="5"/>
      <c r="D83" s="42"/>
      <c r="E83" s="37">
        <f>+E66*0.75</f>
        <v>787.125</v>
      </c>
    </row>
    <row r="84" spans="1:9" x14ac:dyDescent="0.25">
      <c r="A84" s="11">
        <v>69</v>
      </c>
      <c r="B84" s="34" t="s">
        <v>60</v>
      </c>
      <c r="C84" s="256"/>
      <c r="D84" s="42"/>
      <c r="E84" s="37">
        <f>MIN(E82,E83)</f>
        <v>787.125</v>
      </c>
    </row>
    <row r="85" spans="1:9" x14ac:dyDescent="0.25">
      <c r="A85" s="11">
        <v>70</v>
      </c>
      <c r="B85" s="32" t="s">
        <v>54</v>
      </c>
      <c r="C85" s="6"/>
      <c r="D85" s="52"/>
      <c r="E85" s="217">
        <f>+E66-E84</f>
        <v>262.375</v>
      </c>
    </row>
    <row r="86" spans="1:9" x14ac:dyDescent="0.25">
      <c r="A86" s="11">
        <v>71</v>
      </c>
      <c r="B86" s="57" t="s">
        <v>86</v>
      </c>
      <c r="C86" s="212"/>
      <c r="D86" s="213"/>
      <c r="E86" s="214">
        <f>+(D21/E85)*100</f>
        <v>2936.2553596950929</v>
      </c>
    </row>
    <row r="87" spans="1:9" x14ac:dyDescent="0.25">
      <c r="B87" s="3" t="s">
        <v>96</v>
      </c>
    </row>
    <row r="88" spans="1:9" x14ac:dyDescent="0.25">
      <c r="A88" s="58">
        <v>1</v>
      </c>
      <c r="B88" s="59" t="s">
        <v>97</v>
      </c>
    </row>
    <row r="89" spans="1:9" x14ac:dyDescent="0.25">
      <c r="B89" s="23" t="s">
        <v>98</v>
      </c>
    </row>
    <row r="91" spans="1:9" x14ac:dyDescent="0.25">
      <c r="A91" s="256" t="s">
        <v>102</v>
      </c>
      <c r="B91" s="256" t="s">
        <v>100</v>
      </c>
      <c r="C91" s="256" t="s">
        <v>101</v>
      </c>
    </row>
    <row r="92" spans="1:9" x14ac:dyDescent="0.25">
      <c r="A92" s="256">
        <v>1</v>
      </c>
      <c r="B92" s="256" t="s">
        <v>382</v>
      </c>
      <c r="C92" s="37">
        <f>D7</f>
        <v>4490</v>
      </c>
    </row>
    <row r="93" spans="1:9" x14ac:dyDescent="0.25">
      <c r="A93" s="256">
        <v>2</v>
      </c>
      <c r="B93" s="256"/>
      <c r="C93" s="256"/>
    </row>
    <row r="94" spans="1:9" x14ac:dyDescent="0.25">
      <c r="A94" s="256">
        <v>3</v>
      </c>
      <c r="B94" s="256"/>
      <c r="C94" s="256"/>
    </row>
    <row r="95" spans="1:9" x14ac:dyDescent="0.25">
      <c r="A95" s="256">
        <v>4</v>
      </c>
      <c r="B95" s="256"/>
      <c r="C95" s="256"/>
      <c r="D95" t="s">
        <v>104</v>
      </c>
    </row>
    <row r="96" spans="1:9" x14ac:dyDescent="0.25">
      <c r="B96" t="s">
        <v>103</v>
      </c>
      <c r="C96" s="256"/>
    </row>
    <row r="98" spans="1:3" x14ac:dyDescent="0.25">
      <c r="A98" s="10">
        <v>2</v>
      </c>
      <c r="B98" s="59" t="s">
        <v>113</v>
      </c>
    </row>
    <row r="99" spans="1:3" x14ac:dyDescent="0.25">
      <c r="B99" s="23" t="s">
        <v>117</v>
      </c>
    </row>
    <row r="100" spans="1:3" x14ac:dyDescent="0.25">
      <c r="A100" t="s">
        <v>105</v>
      </c>
      <c r="B100" s="10" t="s">
        <v>116</v>
      </c>
      <c r="C100" s="10" t="s">
        <v>101</v>
      </c>
    </row>
    <row r="101" spans="1:3" x14ac:dyDescent="0.25">
      <c r="A101">
        <v>2.1</v>
      </c>
      <c r="B101" t="s">
        <v>114</v>
      </c>
    </row>
    <row r="102" spans="1:3" x14ac:dyDescent="0.25">
      <c r="A102" s="9" t="s">
        <v>106</v>
      </c>
      <c r="B102" s="9" t="s">
        <v>383</v>
      </c>
      <c r="C102" s="9"/>
    </row>
    <row r="103" spans="1:3" x14ac:dyDescent="0.25">
      <c r="A103" s="9" t="s">
        <v>107</v>
      </c>
      <c r="B103" s="9"/>
      <c r="C103" s="9"/>
    </row>
    <row r="104" spans="1:3" x14ac:dyDescent="0.25">
      <c r="A104" s="9" t="s">
        <v>108</v>
      </c>
      <c r="B104" s="9"/>
      <c r="C104" s="9"/>
    </row>
    <row r="105" spans="1:3" x14ac:dyDescent="0.25">
      <c r="A105" s="9" t="s">
        <v>109</v>
      </c>
      <c r="B105" s="9"/>
      <c r="C105" s="9"/>
    </row>
    <row r="106" spans="1:3" x14ac:dyDescent="0.25">
      <c r="B106" t="s">
        <v>110</v>
      </c>
      <c r="C106" s="9"/>
    </row>
    <row r="107" spans="1:3" x14ac:dyDescent="0.25">
      <c r="A107">
        <v>2.2000000000000002</v>
      </c>
      <c r="B107" t="s">
        <v>111</v>
      </c>
    </row>
    <row r="108" spans="1:3" x14ac:dyDescent="0.25">
      <c r="A108" s="9" t="s">
        <v>106</v>
      </c>
      <c r="B108" s="9" t="s">
        <v>383</v>
      </c>
      <c r="C108" s="9"/>
    </row>
    <row r="109" spans="1:3" x14ac:dyDescent="0.25">
      <c r="A109" s="9" t="s">
        <v>107</v>
      </c>
      <c r="B109" s="9"/>
      <c r="C109" s="9"/>
    </row>
    <row r="110" spans="1:3" x14ac:dyDescent="0.25">
      <c r="A110" s="9" t="s">
        <v>108</v>
      </c>
      <c r="B110" s="9"/>
      <c r="C110" s="9"/>
    </row>
    <row r="111" spans="1:3" x14ac:dyDescent="0.25">
      <c r="A111" s="9" t="s">
        <v>109</v>
      </c>
      <c r="B111" s="9"/>
      <c r="C111" s="9"/>
    </row>
    <row r="112" spans="1:3" x14ac:dyDescent="0.25">
      <c r="B112" t="s">
        <v>110</v>
      </c>
      <c r="C112" s="9"/>
    </row>
    <row r="113" spans="1:3" x14ac:dyDescent="0.25">
      <c r="A113">
        <v>2.2999999999999998</v>
      </c>
      <c r="B113" t="s">
        <v>112</v>
      </c>
    </row>
    <row r="114" spans="1:3" x14ac:dyDescent="0.25">
      <c r="A114" s="9" t="s">
        <v>106</v>
      </c>
      <c r="B114" s="9"/>
      <c r="C114" s="9"/>
    </row>
    <row r="115" spans="1:3" x14ac:dyDescent="0.25">
      <c r="A115" s="9" t="s">
        <v>107</v>
      </c>
      <c r="B115" s="9"/>
      <c r="C115" s="9"/>
    </row>
    <row r="116" spans="1:3" x14ac:dyDescent="0.25">
      <c r="A116" s="9" t="s">
        <v>108</v>
      </c>
      <c r="B116" s="9"/>
      <c r="C116" s="9"/>
    </row>
    <row r="117" spans="1:3" x14ac:dyDescent="0.25">
      <c r="A117" s="9" t="s">
        <v>109</v>
      </c>
      <c r="B117" s="9"/>
      <c r="C117" s="9"/>
    </row>
    <row r="118" spans="1:3" x14ac:dyDescent="0.25">
      <c r="B118" t="s">
        <v>110</v>
      </c>
      <c r="C118" s="9"/>
    </row>
    <row r="119" spans="1:3" x14ac:dyDescent="0.25">
      <c r="B119" t="s">
        <v>115</v>
      </c>
      <c r="C119" s="9"/>
    </row>
  </sheetData>
  <mergeCells count="2">
    <mergeCell ref="C67:C68"/>
    <mergeCell ref="D1:F1"/>
  </mergeCells>
  <pageMargins left="0.7" right="0.7" top="0.75" bottom="0.75" header="0.3" footer="0.3"/>
  <pageSetup scale="7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D47"/>
  <sheetViews>
    <sheetView zoomScaleNormal="100" workbookViewId="0">
      <selection activeCell="G39" sqref="G39"/>
    </sheetView>
  </sheetViews>
  <sheetFormatPr defaultRowHeight="15" x14ac:dyDescent="0.25"/>
  <cols>
    <col min="1" max="1" width="44.42578125" customWidth="1"/>
    <col min="2" max="2" width="14" customWidth="1"/>
    <col min="3" max="3" width="15.140625" customWidth="1"/>
    <col min="4" max="4" width="16.42578125" customWidth="1"/>
  </cols>
  <sheetData>
    <row r="1" spans="1:4" x14ac:dyDescent="0.25">
      <c r="A1" s="104" t="s">
        <v>85</v>
      </c>
      <c r="B1" s="105" t="str">
        <f>+LCR!D1</f>
        <v>Report for the month of:-December, 2022</v>
      </c>
      <c r="C1" s="106"/>
    </row>
    <row r="2" spans="1:4" x14ac:dyDescent="0.25">
      <c r="A2" s="104" t="str">
        <f>+LCR!B2</f>
        <v>Bank:State Bank of India,  Muscat</v>
      </c>
      <c r="B2" s="105"/>
      <c r="C2" s="106" t="s">
        <v>0</v>
      </c>
    </row>
    <row r="3" spans="1:4" ht="30" x14ac:dyDescent="0.25">
      <c r="A3" s="107" t="s">
        <v>61</v>
      </c>
      <c r="B3" s="62" t="s">
        <v>256</v>
      </c>
      <c r="C3" s="62" t="s">
        <v>89</v>
      </c>
      <c r="D3" s="62" t="s">
        <v>224</v>
      </c>
    </row>
    <row r="4" spans="1:4" ht="15.75" thickBot="1" x14ac:dyDescent="0.3">
      <c r="A4" s="108" t="s">
        <v>62</v>
      </c>
      <c r="B4" s="116">
        <v>1</v>
      </c>
      <c r="C4" s="225">
        <v>23555</v>
      </c>
      <c r="D4" s="213">
        <f>B4*C4</f>
        <v>23555</v>
      </c>
    </row>
    <row r="5" spans="1:4" ht="26.25" thickBot="1" x14ac:dyDescent="0.3">
      <c r="A5" s="109" t="s">
        <v>304</v>
      </c>
      <c r="B5" s="116">
        <v>1</v>
      </c>
      <c r="C5" s="115">
        <v>463</v>
      </c>
      <c r="D5" s="157">
        <f t="shared" ref="D5:D15" si="0">B5*C5</f>
        <v>463</v>
      </c>
    </row>
    <row r="6" spans="1:4" ht="26.25" thickBot="1" x14ac:dyDescent="0.3">
      <c r="A6" s="109" t="s">
        <v>225</v>
      </c>
      <c r="B6" s="116">
        <v>1</v>
      </c>
      <c r="C6" s="115">
        <v>0</v>
      </c>
      <c r="D6" s="157">
        <f t="shared" si="0"/>
        <v>0</v>
      </c>
    </row>
    <row r="7" spans="1:4" ht="26.25" thickBot="1" x14ac:dyDescent="0.3">
      <c r="A7" s="110" t="s">
        <v>303</v>
      </c>
      <c r="B7" s="116">
        <v>1</v>
      </c>
      <c r="C7" s="115">
        <v>2273</v>
      </c>
      <c r="D7" s="157">
        <f t="shared" si="0"/>
        <v>2273</v>
      </c>
    </row>
    <row r="8" spans="1:4" ht="51.75" thickBot="1" x14ac:dyDescent="0.3">
      <c r="A8" s="110" t="s">
        <v>226</v>
      </c>
      <c r="B8" s="116">
        <v>0.95</v>
      </c>
      <c r="C8" s="202">
        <v>3914</v>
      </c>
      <c r="D8" s="37">
        <f>B8*C8</f>
        <v>3718.2999999999997</v>
      </c>
    </row>
    <row r="9" spans="1:4" ht="51.75" thickBot="1" x14ac:dyDescent="0.3">
      <c r="A9" s="110" t="s">
        <v>227</v>
      </c>
      <c r="B9" s="116">
        <v>0.9</v>
      </c>
      <c r="C9" s="202">
        <v>10032</v>
      </c>
      <c r="D9" s="37">
        <f t="shared" si="0"/>
        <v>9028.8000000000011</v>
      </c>
    </row>
    <row r="10" spans="1:4" ht="66.75" thickBot="1" x14ac:dyDescent="0.3">
      <c r="A10" s="110" t="s">
        <v>305</v>
      </c>
      <c r="B10" s="116">
        <v>0.5</v>
      </c>
      <c r="C10" s="203">
        <v>0</v>
      </c>
      <c r="D10" s="37">
        <f>B10*C10</f>
        <v>0</v>
      </c>
    </row>
    <row r="11" spans="1:4" ht="15.75" thickBot="1" x14ac:dyDescent="0.3">
      <c r="A11" s="110" t="s">
        <v>263</v>
      </c>
      <c r="B11" s="116">
        <v>0.5</v>
      </c>
      <c r="C11" s="202">
        <f>+LCR!D36</f>
        <v>150</v>
      </c>
      <c r="D11" s="176">
        <f>B11*C11</f>
        <v>75</v>
      </c>
    </row>
    <row r="12" spans="1:4" ht="64.5" customHeight="1" thickBot="1" x14ac:dyDescent="0.3">
      <c r="A12" s="110" t="s">
        <v>228</v>
      </c>
      <c r="B12" s="116">
        <v>0.5</v>
      </c>
      <c r="C12" s="115">
        <v>17710</v>
      </c>
      <c r="D12" s="157">
        <f t="shared" si="0"/>
        <v>8855</v>
      </c>
    </row>
    <row r="13" spans="1:4" ht="64.5" customHeight="1" thickBot="1" x14ac:dyDescent="0.3">
      <c r="A13" s="110" t="s">
        <v>229</v>
      </c>
      <c r="B13" s="116">
        <v>0</v>
      </c>
      <c r="C13" s="115">
        <v>0</v>
      </c>
      <c r="D13" s="157">
        <f t="shared" si="0"/>
        <v>0</v>
      </c>
    </row>
    <row r="14" spans="1:4" ht="39" thickBot="1" x14ac:dyDescent="0.3">
      <c r="A14" s="110" t="s">
        <v>306</v>
      </c>
      <c r="B14" s="116">
        <v>0</v>
      </c>
      <c r="C14" s="115">
        <v>0</v>
      </c>
      <c r="D14" s="157">
        <f t="shared" si="0"/>
        <v>0</v>
      </c>
    </row>
    <row r="15" spans="1:4" ht="36" customHeight="1" thickBot="1" x14ac:dyDescent="0.3">
      <c r="A15" s="110" t="s">
        <v>307</v>
      </c>
      <c r="B15" s="181">
        <v>0</v>
      </c>
      <c r="C15" s="115">
        <v>0</v>
      </c>
      <c r="D15" s="176">
        <f t="shared" si="0"/>
        <v>0</v>
      </c>
    </row>
    <row r="16" spans="1:4" s="200" customFormat="1" ht="15.75" thickBot="1" x14ac:dyDescent="0.3">
      <c r="A16" s="219" t="s">
        <v>230</v>
      </c>
      <c r="B16" s="216"/>
      <c r="C16" s="217">
        <f>SUM(C4:C15)</f>
        <v>58097</v>
      </c>
      <c r="D16" s="217">
        <f>SUM(D4:D15)</f>
        <v>47968.1</v>
      </c>
    </row>
    <row r="17" spans="1:4" ht="15.75" thickBot="1" x14ac:dyDescent="0.3">
      <c r="A17" s="111" t="s">
        <v>63</v>
      </c>
      <c r="B17" s="334"/>
      <c r="C17" s="335"/>
      <c r="D17" s="336"/>
    </row>
    <row r="18" spans="1:4" ht="15.75" thickBot="1" x14ac:dyDescent="0.3">
      <c r="A18" s="108" t="s">
        <v>231</v>
      </c>
      <c r="B18" s="116">
        <v>0</v>
      </c>
      <c r="C18" s="202">
        <f>+LCR!D5+LCR!D6</f>
        <v>3214</v>
      </c>
      <c r="D18" s="103">
        <f>B18*C18</f>
        <v>0</v>
      </c>
    </row>
    <row r="19" spans="1:4" ht="26.25" thickBot="1" x14ac:dyDescent="0.3">
      <c r="A19" s="109" t="s">
        <v>232</v>
      </c>
      <c r="B19" s="116">
        <v>0</v>
      </c>
      <c r="C19" s="115">
        <v>0</v>
      </c>
      <c r="D19" s="157">
        <f t="shared" ref="D19:D38" si="1">B19*C19</f>
        <v>0</v>
      </c>
    </row>
    <row r="20" spans="1:4" ht="39" thickBot="1" x14ac:dyDescent="0.3">
      <c r="A20" s="109" t="s">
        <v>233</v>
      </c>
      <c r="B20" s="116">
        <v>0</v>
      </c>
      <c r="C20" s="115">
        <v>0</v>
      </c>
      <c r="D20" s="157">
        <f t="shared" si="1"/>
        <v>0</v>
      </c>
    </row>
    <row r="21" spans="1:4" ht="26.25" thickBot="1" x14ac:dyDescent="0.3">
      <c r="A21" s="109" t="s">
        <v>234</v>
      </c>
      <c r="B21" s="116">
        <v>0.05</v>
      </c>
      <c r="C21" s="202">
        <f>+LCR!D7</f>
        <v>4490</v>
      </c>
      <c r="D21" s="37">
        <f>+B21*C21</f>
        <v>224.5</v>
      </c>
    </row>
    <row r="22" spans="1:4" ht="77.25" thickBot="1" x14ac:dyDescent="0.3">
      <c r="A22" s="109" t="s">
        <v>308</v>
      </c>
      <c r="B22" s="116">
        <v>0.1</v>
      </c>
      <c r="C22" s="115">
        <v>0</v>
      </c>
      <c r="D22" s="157">
        <f t="shared" si="1"/>
        <v>0</v>
      </c>
    </row>
    <row r="23" spans="1:4" ht="36.75" thickBot="1" x14ac:dyDescent="0.3">
      <c r="A23" s="112" t="s">
        <v>235</v>
      </c>
      <c r="B23" s="116">
        <v>0.15</v>
      </c>
      <c r="C23" s="198">
        <v>38808</v>
      </c>
      <c r="D23" s="157">
        <f t="shared" si="1"/>
        <v>5821.2</v>
      </c>
    </row>
    <row r="24" spans="1:4" ht="15.75" thickBot="1" x14ac:dyDescent="0.3">
      <c r="A24" s="109" t="s">
        <v>236</v>
      </c>
      <c r="B24" s="116">
        <v>0.15</v>
      </c>
      <c r="C24" s="115">
        <v>0</v>
      </c>
      <c r="D24" s="157">
        <f t="shared" si="1"/>
        <v>0</v>
      </c>
    </row>
    <row r="25" spans="1:4" ht="15.75" thickBot="1" x14ac:dyDescent="0.3">
      <c r="A25" s="109" t="s">
        <v>237</v>
      </c>
      <c r="B25" s="116">
        <v>0.5</v>
      </c>
      <c r="C25" s="115">
        <v>0</v>
      </c>
      <c r="D25" s="157">
        <f t="shared" si="1"/>
        <v>0</v>
      </c>
    </row>
    <row r="26" spans="1:4" ht="26.25" thickBot="1" x14ac:dyDescent="0.3">
      <c r="A26" s="109" t="s">
        <v>238</v>
      </c>
      <c r="B26" s="116">
        <v>0.5</v>
      </c>
      <c r="C26" s="115">
        <v>0</v>
      </c>
      <c r="D26" s="157">
        <f t="shared" si="1"/>
        <v>0</v>
      </c>
    </row>
    <row r="27" spans="1:4" ht="39" thickBot="1" x14ac:dyDescent="0.3">
      <c r="A27" s="109" t="s">
        <v>239</v>
      </c>
      <c r="B27" s="116">
        <v>0.5</v>
      </c>
      <c r="C27" s="115">
        <v>0</v>
      </c>
      <c r="D27" s="157">
        <f t="shared" si="1"/>
        <v>0</v>
      </c>
    </row>
    <row r="28" spans="1:4" ht="26.25" thickBot="1" x14ac:dyDescent="0.3">
      <c r="A28" s="109" t="s">
        <v>240</v>
      </c>
      <c r="B28" s="116">
        <v>0.5</v>
      </c>
      <c r="C28" s="202">
        <f>+LCR!D79</f>
        <v>1056</v>
      </c>
      <c r="D28" s="157">
        <f t="shared" si="1"/>
        <v>528</v>
      </c>
    </row>
    <row r="29" spans="1:4" ht="64.5" thickBot="1" x14ac:dyDescent="0.3">
      <c r="A29" s="221" t="s">
        <v>309</v>
      </c>
      <c r="B29" s="222">
        <v>0.5</v>
      </c>
      <c r="C29" s="223">
        <v>6923</v>
      </c>
      <c r="D29" s="224">
        <f t="shared" si="1"/>
        <v>3461.5</v>
      </c>
    </row>
    <row r="30" spans="1:4" ht="51.75" thickBot="1" x14ac:dyDescent="0.3">
      <c r="A30" s="109" t="s">
        <v>310</v>
      </c>
      <c r="B30" s="116">
        <v>0.65</v>
      </c>
      <c r="C30" s="115">
        <v>0</v>
      </c>
      <c r="D30" s="157">
        <f t="shared" si="1"/>
        <v>0</v>
      </c>
    </row>
    <row r="31" spans="1:4" ht="64.5" thickBot="1" x14ac:dyDescent="0.3">
      <c r="A31" s="109" t="s">
        <v>241</v>
      </c>
      <c r="B31" s="116">
        <v>0.65</v>
      </c>
      <c r="C31" s="115">
        <v>0</v>
      </c>
      <c r="D31" s="157">
        <f t="shared" si="1"/>
        <v>0</v>
      </c>
    </row>
    <row r="32" spans="1:4" ht="51.75" thickBot="1" x14ac:dyDescent="0.3">
      <c r="A32" s="109" t="s">
        <v>242</v>
      </c>
      <c r="B32" s="116">
        <v>0.85</v>
      </c>
      <c r="C32" s="115">
        <v>0</v>
      </c>
      <c r="D32" s="157">
        <f t="shared" si="1"/>
        <v>0</v>
      </c>
    </row>
    <row r="33" spans="1:4" ht="51.75" thickBot="1" x14ac:dyDescent="0.3">
      <c r="A33" s="109" t="s">
        <v>243</v>
      </c>
      <c r="B33" s="116">
        <v>0.85</v>
      </c>
      <c r="C33" s="115">
        <v>1833</v>
      </c>
      <c r="D33" s="157">
        <f t="shared" si="1"/>
        <v>1558.05</v>
      </c>
    </row>
    <row r="34" spans="1:4" ht="51.75" thickBot="1" x14ac:dyDescent="0.3">
      <c r="A34" s="109" t="s">
        <v>244</v>
      </c>
      <c r="B34" s="116">
        <v>0.85</v>
      </c>
      <c r="C34" s="115">
        <v>0</v>
      </c>
      <c r="D34" s="157">
        <f t="shared" si="1"/>
        <v>0</v>
      </c>
    </row>
    <row r="35" spans="1:4" ht="15.75" thickBot="1" x14ac:dyDescent="0.3">
      <c r="A35" s="109" t="s">
        <v>245</v>
      </c>
      <c r="B35" s="116">
        <v>0.85</v>
      </c>
      <c r="C35" s="115">
        <v>0</v>
      </c>
      <c r="D35" s="157">
        <f t="shared" si="1"/>
        <v>0</v>
      </c>
    </row>
    <row r="36" spans="1:4" ht="26.25" thickBot="1" x14ac:dyDescent="0.3">
      <c r="A36" s="109" t="s">
        <v>246</v>
      </c>
      <c r="B36" s="116">
        <v>1</v>
      </c>
      <c r="C36" s="115">
        <v>0</v>
      </c>
      <c r="D36" s="157">
        <f t="shared" si="1"/>
        <v>0</v>
      </c>
    </row>
    <row r="37" spans="1:4" ht="39" thickBot="1" x14ac:dyDescent="0.3">
      <c r="A37" s="109" t="s">
        <v>247</v>
      </c>
      <c r="B37" s="116">
        <v>1</v>
      </c>
      <c r="C37" s="115">
        <v>0</v>
      </c>
      <c r="D37" s="157">
        <f t="shared" si="1"/>
        <v>0</v>
      </c>
    </row>
    <row r="38" spans="1:4" ht="15.75" thickBot="1" x14ac:dyDescent="0.3">
      <c r="A38" s="109" t="s">
        <v>248</v>
      </c>
      <c r="B38" s="116">
        <v>1</v>
      </c>
      <c r="C38" s="115">
        <v>0</v>
      </c>
      <c r="D38" s="157">
        <f t="shared" si="1"/>
        <v>0</v>
      </c>
    </row>
    <row r="39" spans="1:4" ht="90" thickBot="1" x14ac:dyDescent="0.3">
      <c r="A39" s="109" t="s">
        <v>249</v>
      </c>
      <c r="B39" s="116">
        <v>1</v>
      </c>
      <c r="C39" s="202">
        <v>1446</v>
      </c>
      <c r="D39" s="37">
        <f>+C39*B39</f>
        <v>1446</v>
      </c>
    </row>
    <row r="40" spans="1:4" s="200" customFormat="1" ht="15.75" thickBot="1" x14ac:dyDescent="0.3">
      <c r="A40" s="218" t="s">
        <v>250</v>
      </c>
      <c r="B40" s="216"/>
      <c r="C40" s="217">
        <f>SUM(C18:C39)</f>
        <v>57770</v>
      </c>
      <c r="D40" s="217">
        <f>SUM(D18:D39)</f>
        <v>13039.25</v>
      </c>
    </row>
    <row r="41" spans="1:4" ht="15.75" thickBot="1" x14ac:dyDescent="0.3">
      <c r="A41" s="113" t="s">
        <v>64</v>
      </c>
      <c r="B41" s="334"/>
      <c r="C41" s="335"/>
      <c r="D41" s="336"/>
    </row>
    <row r="42" spans="1:4" ht="26.25" thickBot="1" x14ac:dyDescent="0.3">
      <c r="A42" s="109" t="s">
        <v>251</v>
      </c>
      <c r="B42" s="7">
        <v>0.05</v>
      </c>
      <c r="C42" s="37">
        <f>+LCR!D56</f>
        <v>3035</v>
      </c>
      <c r="D42" s="37">
        <f>B42*C42</f>
        <v>151.75</v>
      </c>
    </row>
    <row r="43" spans="1:4" ht="54" thickBot="1" x14ac:dyDescent="0.3">
      <c r="A43" s="109" t="s">
        <v>252</v>
      </c>
      <c r="B43" s="7">
        <v>0.05</v>
      </c>
      <c r="C43" s="37">
        <f>+LCR!D62</f>
        <v>3702</v>
      </c>
      <c r="D43" s="37">
        <f>B43*C43</f>
        <v>185.10000000000002</v>
      </c>
    </row>
    <row r="44" spans="1:4" ht="104.25" customHeight="1" x14ac:dyDescent="0.25">
      <c r="A44" s="158" t="s">
        <v>253</v>
      </c>
      <c r="B44" s="159">
        <v>0.05</v>
      </c>
      <c r="C44" s="207"/>
      <c r="D44" s="157">
        <f t="shared" ref="D44" si="2">B44*C44</f>
        <v>0</v>
      </c>
    </row>
    <row r="45" spans="1:4" x14ac:dyDescent="0.25">
      <c r="A45" s="180" t="s">
        <v>254</v>
      </c>
      <c r="B45" s="52"/>
      <c r="C45" s="37"/>
      <c r="D45" s="37"/>
    </row>
    <row r="46" spans="1:4" ht="15.75" thickBot="1" x14ac:dyDescent="0.3">
      <c r="A46" s="114" t="s">
        <v>255</v>
      </c>
      <c r="B46" s="52"/>
      <c r="C46" s="37">
        <f>+C40+C42+C43</f>
        <v>64507</v>
      </c>
      <c r="D46" s="37">
        <f>+D40+D42+D43</f>
        <v>13376.1</v>
      </c>
    </row>
    <row r="47" spans="1:4" ht="15.75" thickBot="1" x14ac:dyDescent="0.3">
      <c r="A47" s="215" t="s">
        <v>87</v>
      </c>
      <c r="B47" s="213"/>
      <c r="C47" s="213"/>
      <c r="D47" s="214">
        <f>D16/D46%</f>
        <v>358.61050679944077</v>
      </c>
    </row>
  </sheetData>
  <mergeCells count="2">
    <mergeCell ref="B17:D17"/>
    <mergeCell ref="B41:D41"/>
  </mergeCells>
  <pageMargins left="0.7" right="0.7" top="0.75" bottom="0.75" header="0.3" footer="0.3"/>
  <pageSetup scale="8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I32"/>
  <sheetViews>
    <sheetView tabSelected="1" workbookViewId="0">
      <selection activeCell="L14" sqref="L14"/>
    </sheetView>
  </sheetViews>
  <sheetFormatPr defaultRowHeight="15" x14ac:dyDescent="0.25"/>
  <cols>
    <col min="7" max="7" width="22.42578125" customWidth="1"/>
    <col min="8" max="8" width="14.42578125" customWidth="1"/>
    <col min="9" max="9" width="15.85546875" customWidth="1"/>
  </cols>
  <sheetData>
    <row r="1" spans="1:9" x14ac:dyDescent="0.25">
      <c r="A1" t="str">
        <f>+LCR!D1</f>
        <v>Report for the month of:-December, 2022</v>
      </c>
    </row>
    <row r="2" spans="1:9" x14ac:dyDescent="0.25">
      <c r="A2" s="10" t="str">
        <f>+LCR!B2</f>
        <v>Bank:State Bank of India,  Muscat</v>
      </c>
    </row>
    <row r="3" spans="1:9" x14ac:dyDescent="0.25">
      <c r="A3" s="10" t="s">
        <v>135</v>
      </c>
    </row>
    <row r="4" spans="1:9" x14ac:dyDescent="0.25">
      <c r="H4" t="s">
        <v>136</v>
      </c>
    </row>
    <row r="5" spans="1:9" ht="60" x14ac:dyDescent="0.25">
      <c r="H5" s="62" t="s">
        <v>145</v>
      </c>
      <c r="I5" s="62" t="s">
        <v>146</v>
      </c>
    </row>
    <row r="6" spans="1:9" x14ac:dyDescent="0.25">
      <c r="A6" s="79" t="s">
        <v>118</v>
      </c>
      <c r="B6" s="64"/>
      <c r="C6" s="64"/>
      <c r="D6" s="64"/>
      <c r="E6" s="64"/>
      <c r="F6" s="64"/>
      <c r="G6" s="65"/>
      <c r="H6" s="63"/>
      <c r="I6" s="65"/>
    </row>
    <row r="7" spans="1:9" x14ac:dyDescent="0.25">
      <c r="A7" s="66">
        <v>1</v>
      </c>
      <c r="B7" s="60" t="s">
        <v>120</v>
      </c>
      <c r="C7" s="60"/>
      <c r="D7" s="60"/>
      <c r="E7" s="60"/>
      <c r="F7" s="60"/>
      <c r="G7" s="67"/>
      <c r="H7" s="74"/>
      <c r="I7" s="199">
        <f>LCR!E21</f>
        <v>7704</v>
      </c>
    </row>
    <row r="8" spans="1:9" x14ac:dyDescent="0.25">
      <c r="A8" s="64" t="s">
        <v>119</v>
      </c>
      <c r="B8" s="64"/>
      <c r="C8" s="64"/>
      <c r="D8" s="64"/>
      <c r="E8" s="64"/>
      <c r="F8" s="64"/>
      <c r="G8" s="64"/>
      <c r="H8" s="64"/>
      <c r="I8" s="64"/>
    </row>
    <row r="9" spans="1:9" x14ac:dyDescent="0.25">
      <c r="A9" s="66">
        <v>2</v>
      </c>
      <c r="B9" s="60" t="s">
        <v>121</v>
      </c>
      <c r="C9" s="60"/>
      <c r="D9" s="60"/>
      <c r="E9" s="60"/>
      <c r="F9" s="60"/>
      <c r="G9" s="60" t="s">
        <v>122</v>
      </c>
      <c r="H9" s="205">
        <f>H10+H11</f>
        <v>409</v>
      </c>
      <c r="I9" s="205">
        <f>I10+I11</f>
        <v>20.450000000000003</v>
      </c>
    </row>
    <row r="10" spans="1:9" x14ac:dyDescent="0.25">
      <c r="A10" s="68">
        <v>3</v>
      </c>
      <c r="B10" s="61" t="s">
        <v>123</v>
      </c>
      <c r="C10" s="61"/>
      <c r="D10" s="61"/>
      <c r="E10" s="61"/>
      <c r="F10" s="61"/>
      <c r="G10" s="69"/>
      <c r="H10" s="37">
        <f>LCR!D26</f>
        <v>409</v>
      </c>
      <c r="I10" s="37">
        <f>LCR!E26</f>
        <v>20.450000000000003</v>
      </c>
    </row>
    <row r="11" spans="1:9" x14ac:dyDescent="0.25">
      <c r="A11" s="68">
        <v>4</v>
      </c>
      <c r="B11" s="61" t="s">
        <v>124</v>
      </c>
      <c r="C11" s="61"/>
      <c r="D11" s="61"/>
      <c r="E11" s="61"/>
      <c r="F11" s="61"/>
      <c r="G11" s="69"/>
      <c r="H11" s="37">
        <f>LCR!D27</f>
        <v>0</v>
      </c>
      <c r="I11" s="37">
        <f>LCR!E27</f>
        <v>0</v>
      </c>
    </row>
    <row r="12" spans="1:9" x14ac:dyDescent="0.25">
      <c r="A12" s="66">
        <v>5</v>
      </c>
      <c r="B12" s="60" t="s">
        <v>125</v>
      </c>
      <c r="C12" s="60"/>
      <c r="D12" s="60"/>
      <c r="E12" s="60"/>
      <c r="F12" s="60"/>
      <c r="G12" s="67"/>
      <c r="H12" s="205">
        <f>H13+H14+H15</f>
        <v>10209</v>
      </c>
      <c r="I12" s="205">
        <f>I13+I14+I15</f>
        <v>540.45000000000005</v>
      </c>
    </row>
    <row r="13" spans="1:9" ht="30.75" customHeight="1" x14ac:dyDescent="0.25">
      <c r="A13" s="70">
        <v>6</v>
      </c>
      <c r="B13" s="337" t="s">
        <v>126</v>
      </c>
      <c r="C13" s="337"/>
      <c r="D13" s="337"/>
      <c r="E13" s="337"/>
      <c r="F13" s="337"/>
      <c r="G13" s="338"/>
      <c r="H13" s="37">
        <f>+LCR!D36</f>
        <v>150</v>
      </c>
      <c r="I13" s="37">
        <f>+LCR!E36</f>
        <v>37.5</v>
      </c>
    </row>
    <row r="14" spans="1:9" x14ac:dyDescent="0.25">
      <c r="A14" s="68">
        <v>7</v>
      </c>
      <c r="B14" s="61" t="s">
        <v>127</v>
      </c>
      <c r="C14" s="61"/>
      <c r="D14" s="61"/>
      <c r="E14" s="61"/>
      <c r="F14" s="61"/>
      <c r="G14" s="69"/>
      <c r="H14" s="197"/>
      <c r="I14" s="197"/>
    </row>
    <row r="15" spans="1:9" x14ac:dyDescent="0.25">
      <c r="A15" s="68">
        <v>8</v>
      </c>
      <c r="B15" s="61" t="s">
        <v>128</v>
      </c>
      <c r="C15" s="61"/>
      <c r="D15" s="61"/>
      <c r="E15" s="61"/>
      <c r="F15" s="61"/>
      <c r="G15" s="69"/>
      <c r="H15" s="199">
        <f>+LCR!D30+LCR!D31+LCR!D35</f>
        <v>10059</v>
      </c>
      <c r="I15" s="210">
        <f>+LCR!E30+LCR!E31+LCR!E35</f>
        <v>502.95000000000005</v>
      </c>
    </row>
    <row r="16" spans="1:9" x14ac:dyDescent="0.25">
      <c r="A16" s="66">
        <v>9</v>
      </c>
      <c r="B16" s="60" t="s">
        <v>129</v>
      </c>
      <c r="C16" s="60"/>
      <c r="D16" s="60"/>
      <c r="E16" s="60"/>
      <c r="F16" s="60"/>
      <c r="G16" s="67"/>
      <c r="H16" s="52"/>
      <c r="I16" s="197"/>
    </row>
    <row r="17" spans="1:9" x14ac:dyDescent="0.25">
      <c r="A17" s="66">
        <v>10</v>
      </c>
      <c r="B17" s="60" t="s">
        <v>130</v>
      </c>
      <c r="C17" s="60"/>
      <c r="D17" s="60"/>
      <c r="E17" s="60"/>
      <c r="F17" s="60"/>
      <c r="G17" s="67"/>
      <c r="H17" s="99">
        <f>H18+H19+H20</f>
        <v>0</v>
      </c>
      <c r="I17" s="99">
        <f>I18+I19+I20</f>
        <v>0</v>
      </c>
    </row>
    <row r="18" spans="1:9" ht="24" customHeight="1" x14ac:dyDescent="0.25">
      <c r="A18" s="81">
        <v>11</v>
      </c>
      <c r="B18" s="337" t="s">
        <v>137</v>
      </c>
      <c r="C18" s="337"/>
      <c r="D18" s="337"/>
      <c r="E18" s="337"/>
      <c r="F18" s="337"/>
      <c r="G18" s="338"/>
      <c r="H18" s="197"/>
      <c r="I18" s="197"/>
    </row>
    <row r="19" spans="1:9" x14ac:dyDescent="0.25">
      <c r="A19" s="68">
        <v>12</v>
      </c>
      <c r="B19" s="61" t="s">
        <v>138</v>
      </c>
      <c r="C19" s="61"/>
      <c r="D19" s="61"/>
      <c r="E19" s="61"/>
      <c r="F19" s="61"/>
      <c r="G19" s="69"/>
      <c r="H19" s="197"/>
      <c r="I19" s="197"/>
    </row>
    <row r="20" spans="1:9" x14ac:dyDescent="0.25">
      <c r="A20" s="68">
        <v>13</v>
      </c>
      <c r="B20" s="61" t="s">
        <v>139</v>
      </c>
      <c r="C20" s="61"/>
      <c r="D20" s="61"/>
      <c r="E20" s="61"/>
      <c r="F20" s="61"/>
      <c r="G20" s="69"/>
      <c r="H20" s="197"/>
      <c r="I20" s="197"/>
    </row>
    <row r="21" spans="1:9" x14ac:dyDescent="0.25">
      <c r="A21" s="66">
        <v>14</v>
      </c>
      <c r="B21" s="60" t="s">
        <v>131</v>
      </c>
      <c r="C21" s="60"/>
      <c r="D21" s="60"/>
      <c r="E21" s="60"/>
      <c r="F21" s="60"/>
      <c r="G21" s="67"/>
      <c r="H21" s="53">
        <f>LCR!D55+LCR!D56</f>
        <v>3035</v>
      </c>
      <c r="I21" s="53">
        <f>LCR!E55+LCR!E56</f>
        <v>303.5</v>
      </c>
    </row>
    <row r="22" spans="1:9" x14ac:dyDescent="0.25">
      <c r="A22" s="66">
        <v>15</v>
      </c>
      <c r="B22" s="60" t="s">
        <v>65</v>
      </c>
      <c r="C22" s="60"/>
      <c r="D22" s="60"/>
      <c r="E22" s="60"/>
      <c r="F22" s="60"/>
      <c r="G22" s="67"/>
      <c r="H22" s="53">
        <f>LCR!D62</f>
        <v>3702</v>
      </c>
      <c r="I22" s="53">
        <f>LCR!E62</f>
        <v>185.10000000000002</v>
      </c>
    </row>
    <row r="23" spans="1:9" x14ac:dyDescent="0.25">
      <c r="A23" s="66">
        <v>16</v>
      </c>
      <c r="B23" s="71" t="s">
        <v>140</v>
      </c>
      <c r="C23" s="60"/>
      <c r="D23" s="60"/>
      <c r="E23" s="60"/>
      <c r="F23" s="60"/>
      <c r="G23" s="67"/>
      <c r="H23" s="52"/>
      <c r="I23" s="205">
        <f>I9+I12+I16+I17+I21+I22</f>
        <v>1049.5</v>
      </c>
    </row>
    <row r="24" spans="1:9" x14ac:dyDescent="0.25">
      <c r="A24" s="80" t="s">
        <v>41</v>
      </c>
      <c r="B24" s="64"/>
      <c r="C24" s="64"/>
      <c r="D24" s="64"/>
      <c r="E24" s="64"/>
      <c r="F24" s="64"/>
      <c r="G24" s="64"/>
      <c r="H24" s="77"/>
      <c r="I24" s="72"/>
    </row>
    <row r="25" spans="1:9" x14ac:dyDescent="0.25">
      <c r="A25" s="66">
        <v>17</v>
      </c>
      <c r="B25" s="60" t="s">
        <v>132</v>
      </c>
      <c r="C25" s="60"/>
      <c r="D25" s="60"/>
      <c r="E25" s="60"/>
      <c r="F25" s="60"/>
      <c r="G25" s="67"/>
      <c r="H25" s="99"/>
      <c r="I25" s="99"/>
    </row>
    <row r="26" spans="1:9" x14ac:dyDescent="0.25">
      <c r="A26" s="66">
        <v>18</v>
      </c>
      <c r="B26" s="60" t="s">
        <v>133</v>
      </c>
      <c r="C26" s="60"/>
      <c r="D26" s="60"/>
      <c r="E26" s="60"/>
      <c r="F26" s="60"/>
      <c r="G26" s="67"/>
      <c r="H26" s="53">
        <f>+LCR!D80</f>
        <v>985</v>
      </c>
      <c r="I26" s="53">
        <f>+LCR!E80</f>
        <v>985</v>
      </c>
    </row>
    <row r="27" spans="1:9" x14ac:dyDescent="0.25">
      <c r="A27" s="66">
        <v>19</v>
      </c>
      <c r="B27" s="60" t="s">
        <v>134</v>
      </c>
      <c r="C27" s="60"/>
      <c r="D27" s="60"/>
      <c r="E27" s="60"/>
      <c r="F27" s="60"/>
      <c r="G27" s="67"/>
      <c r="H27" s="205">
        <f>LCR!D74+LCR!D75+LCR!D76+LCR!D77</f>
        <v>11148</v>
      </c>
      <c r="I27" s="205">
        <f>LCR!E74+LCR!E75+LCR!E76+LCR!E77</f>
        <v>11148</v>
      </c>
    </row>
    <row r="28" spans="1:9" x14ac:dyDescent="0.25">
      <c r="A28" s="66">
        <v>20</v>
      </c>
      <c r="B28" s="71" t="s">
        <v>141</v>
      </c>
      <c r="C28" s="60"/>
      <c r="D28" s="60"/>
      <c r="E28" s="60"/>
      <c r="F28" s="60"/>
      <c r="G28" s="67"/>
      <c r="H28" s="205">
        <f>H25+H26+H27</f>
        <v>12133</v>
      </c>
      <c r="I28" s="205">
        <f>I25+I26+I27</f>
        <v>12133</v>
      </c>
    </row>
    <row r="29" spans="1:9" ht="30" x14ac:dyDescent="0.25">
      <c r="A29" s="68"/>
      <c r="B29" s="61"/>
      <c r="C29" s="61"/>
      <c r="D29" s="61"/>
      <c r="E29" s="61"/>
      <c r="F29" s="61"/>
      <c r="G29" s="69"/>
      <c r="H29" s="75"/>
      <c r="I29" s="196" t="s">
        <v>147</v>
      </c>
    </row>
    <row r="30" spans="1:9" x14ac:dyDescent="0.25">
      <c r="A30" s="68">
        <v>21</v>
      </c>
      <c r="B30" s="71" t="s">
        <v>142</v>
      </c>
      <c r="C30" s="71"/>
      <c r="D30" s="71"/>
      <c r="E30" s="60"/>
      <c r="F30" s="60"/>
      <c r="G30" s="67"/>
      <c r="H30" s="76"/>
      <c r="I30" s="220">
        <f>I7</f>
        <v>7704</v>
      </c>
    </row>
    <row r="31" spans="1:9" x14ac:dyDescent="0.25">
      <c r="A31" s="68">
        <v>22</v>
      </c>
      <c r="B31" s="71" t="s">
        <v>143</v>
      </c>
      <c r="C31" s="71"/>
      <c r="D31" s="71"/>
      <c r="E31" s="60"/>
      <c r="F31" s="60"/>
      <c r="G31" s="67"/>
      <c r="H31" s="76"/>
      <c r="I31" s="220">
        <f>+LCR!E85</f>
        <v>262.375</v>
      </c>
    </row>
    <row r="32" spans="1:9" x14ac:dyDescent="0.25">
      <c r="A32" s="73">
        <v>23</v>
      </c>
      <c r="B32" s="82" t="s">
        <v>144</v>
      </c>
      <c r="C32" s="82"/>
      <c r="D32" s="82"/>
      <c r="E32" s="83"/>
      <c r="F32" s="83"/>
      <c r="G32" s="84"/>
      <c r="H32" s="78"/>
      <c r="I32" s="211">
        <f>I30/I31%</f>
        <v>2936.2553596950929</v>
      </c>
    </row>
  </sheetData>
  <mergeCells count="2">
    <mergeCell ref="B13:G13"/>
    <mergeCell ref="B18:G18"/>
  </mergeCells>
  <pageMargins left="0.7" right="0.7" top="0.75" bottom="0.75" header="0.3" footer="0.3"/>
  <pageSetup scale="9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H44"/>
  <sheetViews>
    <sheetView workbookViewId="0">
      <selection activeCell="D75" sqref="D75"/>
    </sheetView>
  </sheetViews>
  <sheetFormatPr defaultRowHeight="15" x14ac:dyDescent="0.25"/>
  <cols>
    <col min="1" max="1" width="6.42578125" customWidth="1"/>
    <col min="2" max="2" width="31.28515625" customWidth="1"/>
    <col min="3" max="3" width="11" customWidth="1"/>
    <col min="4" max="4" width="10.28515625" customWidth="1"/>
    <col min="5" max="5" width="10.85546875" customWidth="1"/>
    <col min="7" max="7" width="10.28515625" customWidth="1"/>
  </cols>
  <sheetData>
    <row r="1" spans="1:7" x14ac:dyDescent="0.25">
      <c r="A1" t="str">
        <f>+LCR!D1</f>
        <v>Report for the month of:-December, 2022</v>
      </c>
    </row>
    <row r="2" spans="1:7" x14ac:dyDescent="0.25">
      <c r="A2" s="10" t="s">
        <v>257</v>
      </c>
      <c r="C2" t="s">
        <v>301</v>
      </c>
    </row>
    <row r="3" spans="1:7" x14ac:dyDescent="0.25">
      <c r="A3" s="10" t="str">
        <f>+LCR!B2</f>
        <v>Bank:State Bank of India,  Muscat</v>
      </c>
    </row>
    <row r="4" spans="1:7" ht="15.75" thickBot="1" x14ac:dyDescent="0.3">
      <c r="A4" t="s">
        <v>55</v>
      </c>
      <c r="F4" t="s">
        <v>0</v>
      </c>
    </row>
    <row r="5" spans="1:7" ht="15.75" thickBot="1" x14ac:dyDescent="0.3">
      <c r="C5" s="348" t="s">
        <v>288</v>
      </c>
      <c r="D5" s="349"/>
      <c r="E5" s="349"/>
      <c r="F5" s="350"/>
      <c r="G5" s="143"/>
    </row>
    <row r="6" spans="1:7" ht="15.75" thickBot="1" x14ac:dyDescent="0.3">
      <c r="A6" s="353" t="s">
        <v>299</v>
      </c>
      <c r="B6" s="352"/>
      <c r="C6" s="353"/>
      <c r="D6" s="352"/>
      <c r="E6" s="353"/>
      <c r="F6" s="352"/>
      <c r="G6" s="146"/>
    </row>
    <row r="7" spans="1:7" x14ac:dyDescent="0.25">
      <c r="C7" s="137" t="s">
        <v>289</v>
      </c>
      <c r="D7" s="138" t="s">
        <v>290</v>
      </c>
      <c r="E7" s="138" t="s">
        <v>291</v>
      </c>
      <c r="F7" s="139" t="s">
        <v>292</v>
      </c>
      <c r="G7" s="144" t="s">
        <v>196</v>
      </c>
    </row>
    <row r="8" spans="1:7" ht="15.75" thickBot="1" x14ac:dyDescent="0.3">
      <c r="A8" s="122"/>
      <c r="B8" s="136"/>
      <c r="C8" s="137" t="s">
        <v>293</v>
      </c>
      <c r="D8" s="138" t="s">
        <v>294</v>
      </c>
      <c r="E8" s="138" t="s">
        <v>295</v>
      </c>
      <c r="F8" s="120"/>
      <c r="G8" s="144" t="s">
        <v>296</v>
      </c>
    </row>
    <row r="9" spans="1:7" ht="15.75" thickBot="1" x14ac:dyDescent="0.3">
      <c r="A9" s="118">
        <v>1</v>
      </c>
      <c r="B9" s="119" t="s">
        <v>258</v>
      </c>
      <c r="C9" s="149">
        <f>C10+C11</f>
        <v>0</v>
      </c>
      <c r="D9" s="149">
        <f t="shared" ref="D9:G9" si="0">D10+D11</f>
        <v>0</v>
      </c>
      <c r="E9" s="149">
        <f t="shared" si="0"/>
        <v>0</v>
      </c>
      <c r="F9" s="149">
        <f t="shared" si="0"/>
        <v>0</v>
      </c>
      <c r="G9" s="149">
        <f t="shared" si="0"/>
        <v>0</v>
      </c>
    </row>
    <row r="10" spans="1:7" ht="33.75" customHeight="1" x14ac:dyDescent="0.25">
      <c r="A10" s="147">
        <v>2</v>
      </c>
      <c r="B10" s="148" t="s">
        <v>259</v>
      </c>
      <c r="C10" s="175"/>
      <c r="D10" s="175"/>
      <c r="E10" s="175"/>
      <c r="F10" s="175"/>
      <c r="G10" s="175"/>
    </row>
    <row r="11" spans="1:7" ht="27" customHeight="1" x14ac:dyDescent="0.25">
      <c r="A11" s="120">
        <v>3</v>
      </c>
      <c r="B11" s="121" t="s">
        <v>260</v>
      </c>
      <c r="C11" s="150"/>
      <c r="D11" s="150"/>
      <c r="E11" s="150"/>
      <c r="F11" s="150"/>
      <c r="G11" s="150"/>
    </row>
    <row r="12" spans="1:7" ht="43.5" customHeight="1" x14ac:dyDescent="0.25">
      <c r="A12" s="122">
        <v>4</v>
      </c>
      <c r="B12" s="123" t="s">
        <v>297</v>
      </c>
      <c r="C12" s="149">
        <f>C14+C15</f>
        <v>0</v>
      </c>
      <c r="D12" s="149">
        <f t="shared" ref="D12:G12" si="1">D14+D15</f>
        <v>0</v>
      </c>
      <c r="E12" s="149">
        <f t="shared" si="1"/>
        <v>0</v>
      </c>
      <c r="F12" s="149">
        <f t="shared" si="1"/>
        <v>0</v>
      </c>
      <c r="G12" s="149">
        <f t="shared" si="1"/>
        <v>0</v>
      </c>
    </row>
    <row r="13" spans="1:7" ht="15.75" hidden="1" customHeight="1" thickBot="1" x14ac:dyDescent="0.3">
      <c r="A13" s="124"/>
      <c r="B13" s="125" t="s">
        <v>261</v>
      </c>
      <c r="C13" s="132"/>
      <c r="D13" s="122"/>
      <c r="E13" s="122"/>
      <c r="F13" s="122"/>
      <c r="G13" s="151"/>
    </row>
    <row r="14" spans="1:7" x14ac:dyDescent="0.25">
      <c r="A14" s="120">
        <v>5</v>
      </c>
      <c r="B14" s="121" t="s">
        <v>123</v>
      </c>
      <c r="C14" s="150"/>
      <c r="D14" s="150"/>
      <c r="E14" s="150"/>
      <c r="F14" s="150"/>
      <c r="G14" s="150"/>
    </row>
    <row r="15" spans="1:7" ht="36.75" customHeight="1" x14ac:dyDescent="0.25">
      <c r="A15" s="120">
        <v>6</v>
      </c>
      <c r="B15" s="121" t="s">
        <v>124</v>
      </c>
      <c r="C15" s="150"/>
      <c r="D15" s="150"/>
      <c r="E15" s="150"/>
      <c r="F15" s="150"/>
      <c r="G15" s="150"/>
    </row>
    <row r="16" spans="1:7" x14ac:dyDescent="0.25">
      <c r="A16" s="122">
        <v>7</v>
      </c>
      <c r="B16" s="136" t="s">
        <v>262</v>
      </c>
      <c r="C16" s="149">
        <f>C17+C18</f>
        <v>0</v>
      </c>
      <c r="D16" s="149">
        <f t="shared" ref="D16:F16" si="2">D17+D18</f>
        <v>0</v>
      </c>
      <c r="E16" s="149">
        <f t="shared" si="2"/>
        <v>0</v>
      </c>
      <c r="F16" s="149">
        <f t="shared" si="2"/>
        <v>0</v>
      </c>
      <c r="G16" s="149">
        <f>G17+G18</f>
        <v>0</v>
      </c>
    </row>
    <row r="17" spans="1:8" x14ac:dyDescent="0.25">
      <c r="A17" s="147">
        <v>8</v>
      </c>
      <c r="B17" s="148" t="s">
        <v>263</v>
      </c>
      <c r="C17" s="150"/>
      <c r="D17" s="150"/>
      <c r="E17" s="150"/>
      <c r="F17" s="150"/>
      <c r="G17" s="150"/>
    </row>
    <row r="18" spans="1:8" x14ac:dyDescent="0.25">
      <c r="A18" s="147">
        <v>9</v>
      </c>
      <c r="B18" s="148" t="s">
        <v>264</v>
      </c>
      <c r="C18" s="150"/>
      <c r="D18" s="150"/>
      <c r="E18" s="150"/>
      <c r="F18" s="150"/>
      <c r="G18" s="150"/>
    </row>
    <row r="19" spans="1:8" ht="22.5" x14ac:dyDescent="0.25">
      <c r="A19" s="149">
        <v>10</v>
      </c>
      <c r="B19" s="149" t="s">
        <v>302</v>
      </c>
      <c r="C19" s="122"/>
      <c r="D19" s="122"/>
      <c r="E19" s="122"/>
      <c r="F19" s="122"/>
      <c r="G19" s="151"/>
    </row>
    <row r="20" spans="1:8" ht="15.75" thickBot="1" x14ac:dyDescent="0.3">
      <c r="A20" s="126">
        <v>11</v>
      </c>
      <c r="B20" s="127" t="s">
        <v>265</v>
      </c>
      <c r="C20" s="149"/>
      <c r="D20" s="149"/>
      <c r="E20" s="149"/>
      <c r="F20" s="149"/>
      <c r="G20" s="149"/>
    </row>
    <row r="21" spans="1:8" ht="21.75" customHeight="1" thickBot="1" x14ac:dyDescent="0.3">
      <c r="A21" s="128">
        <v>12</v>
      </c>
      <c r="B21" s="129" t="s">
        <v>266</v>
      </c>
      <c r="C21" s="153"/>
      <c r="D21" s="345"/>
      <c r="E21" s="346"/>
      <c r="F21" s="347"/>
      <c r="G21" s="154"/>
      <c r="H21" s="177"/>
    </row>
    <row r="22" spans="1:8" ht="24.75" customHeight="1" x14ac:dyDescent="0.25">
      <c r="A22" s="120">
        <v>13</v>
      </c>
      <c r="B22" s="121" t="s">
        <v>298</v>
      </c>
      <c r="C22" s="150"/>
      <c r="D22" s="150"/>
      <c r="E22" s="150"/>
      <c r="F22" s="150"/>
      <c r="G22" s="150"/>
    </row>
    <row r="23" spans="1:8" ht="15.75" thickBot="1" x14ac:dyDescent="0.3">
      <c r="A23" s="130">
        <v>14</v>
      </c>
      <c r="B23" s="131" t="s">
        <v>267</v>
      </c>
      <c r="C23" s="152"/>
      <c r="D23" s="155"/>
      <c r="E23" s="155"/>
      <c r="F23" s="156"/>
      <c r="G23" s="150">
        <f>G9+G12+G16+G19+G20</f>
        <v>0</v>
      </c>
    </row>
    <row r="24" spans="1:8" ht="15.75" customHeight="1" thickBot="1" x14ac:dyDescent="0.3">
      <c r="A24" s="351" t="s">
        <v>268</v>
      </c>
      <c r="B24" s="352"/>
      <c r="C24" s="353"/>
      <c r="D24" s="352"/>
      <c r="E24" s="353"/>
      <c r="F24" s="352"/>
      <c r="G24" s="146"/>
    </row>
    <row r="25" spans="1:8" ht="22.5" x14ac:dyDescent="0.25">
      <c r="A25" s="149">
        <v>15</v>
      </c>
      <c r="B25" s="123" t="s">
        <v>300</v>
      </c>
      <c r="C25" s="153"/>
      <c r="D25" s="178"/>
      <c r="E25" s="178"/>
      <c r="F25" s="178"/>
      <c r="G25" s="151"/>
    </row>
    <row r="26" spans="1:8" ht="22.5" x14ac:dyDescent="0.25">
      <c r="A26" s="132">
        <v>16</v>
      </c>
      <c r="B26" s="136" t="s">
        <v>240</v>
      </c>
      <c r="C26" s="149"/>
      <c r="D26" s="149"/>
      <c r="E26" s="149"/>
      <c r="F26" s="149"/>
      <c r="G26" s="149"/>
    </row>
    <row r="27" spans="1:8" ht="15.75" thickBot="1" x14ac:dyDescent="0.3">
      <c r="A27" s="179">
        <v>17</v>
      </c>
      <c r="B27" s="149" t="s">
        <v>269</v>
      </c>
      <c r="C27" s="122">
        <f>C28+C29+C30+C32+C34</f>
        <v>0</v>
      </c>
      <c r="D27" s="132">
        <f t="shared" ref="D27:F27" si="3">D28+D29+D30+D32+D34</f>
        <v>0</v>
      </c>
      <c r="E27" s="132">
        <f t="shared" si="3"/>
        <v>0</v>
      </c>
      <c r="F27" s="132">
        <f t="shared" si="3"/>
        <v>0</v>
      </c>
      <c r="G27" s="132">
        <f>G28+G29+G30+G32+G34</f>
        <v>0</v>
      </c>
    </row>
    <row r="28" spans="1:8" ht="23.25" thickBot="1" x14ac:dyDescent="0.3">
      <c r="A28" s="160">
        <v>18</v>
      </c>
      <c r="B28" s="161" t="s">
        <v>270</v>
      </c>
      <c r="C28" s="150"/>
      <c r="D28" s="150"/>
      <c r="E28" s="150"/>
      <c r="F28" s="150"/>
      <c r="G28" s="150"/>
    </row>
    <row r="29" spans="1:8" ht="45.75" thickBot="1" x14ac:dyDescent="0.3">
      <c r="A29" s="133">
        <v>19</v>
      </c>
      <c r="B29" s="162" t="s">
        <v>271</v>
      </c>
      <c r="C29" s="150"/>
      <c r="D29" s="150"/>
      <c r="E29" s="150"/>
      <c r="F29" s="150"/>
      <c r="G29" s="150"/>
    </row>
    <row r="30" spans="1:8" ht="57" thickBot="1" x14ac:dyDescent="0.3">
      <c r="A30" s="133">
        <v>20</v>
      </c>
      <c r="B30" s="162" t="s">
        <v>272</v>
      </c>
      <c r="C30" s="150"/>
      <c r="D30" s="150"/>
      <c r="E30" s="150"/>
      <c r="F30" s="150"/>
      <c r="G30" s="150"/>
    </row>
    <row r="31" spans="1:8" ht="34.5" thickBot="1" x14ac:dyDescent="0.3">
      <c r="A31" s="133">
        <v>21</v>
      </c>
      <c r="B31" s="162" t="s">
        <v>273</v>
      </c>
      <c r="C31" s="150"/>
      <c r="D31" s="150"/>
      <c r="E31" s="150"/>
      <c r="F31" s="150"/>
      <c r="G31" s="150"/>
    </row>
    <row r="32" spans="1:8" ht="26.25" customHeight="1" thickBot="1" x14ac:dyDescent="0.3">
      <c r="A32" s="145" t="s">
        <v>274</v>
      </c>
      <c r="B32" s="163" t="s">
        <v>275</v>
      </c>
      <c r="C32" s="150"/>
      <c r="D32" s="150"/>
      <c r="E32" s="150"/>
      <c r="F32" s="150"/>
      <c r="G32" s="150"/>
    </row>
    <row r="33" spans="1:8" ht="50.25" customHeight="1" thickBot="1" x14ac:dyDescent="0.3">
      <c r="A33" s="140">
        <v>23</v>
      </c>
      <c r="B33" s="164" t="s">
        <v>276</v>
      </c>
      <c r="C33" s="150"/>
      <c r="D33" s="150"/>
      <c r="E33" s="150"/>
      <c r="F33" s="150"/>
      <c r="G33" s="150"/>
    </row>
    <row r="34" spans="1:8" ht="42.75" customHeight="1" thickBot="1" x14ac:dyDescent="0.3">
      <c r="A34" s="140">
        <v>24</v>
      </c>
      <c r="B34" s="163" t="s">
        <v>277</v>
      </c>
      <c r="C34" s="166"/>
      <c r="D34" s="166"/>
      <c r="E34" s="166"/>
      <c r="F34" s="166"/>
      <c r="G34" s="166"/>
    </row>
    <row r="35" spans="1:8" ht="36.75" customHeight="1" x14ac:dyDescent="0.25">
      <c r="A35" s="165">
        <v>25</v>
      </c>
      <c r="B35" s="167" t="s">
        <v>278</v>
      </c>
      <c r="C35" s="149"/>
      <c r="D35" s="149"/>
      <c r="E35" s="149"/>
      <c r="F35" s="149"/>
      <c r="G35" s="149"/>
    </row>
    <row r="36" spans="1:8" ht="15.75" thickBot="1" x14ac:dyDescent="0.3">
      <c r="A36" s="133">
        <v>26</v>
      </c>
      <c r="B36" s="168" t="s">
        <v>279</v>
      </c>
      <c r="C36" s="149">
        <f>C37+C38+C39+C40+C41</f>
        <v>0</v>
      </c>
      <c r="D36" s="149">
        <f>D37+D38+D39+D40+D41</f>
        <v>0</v>
      </c>
      <c r="E36" s="149"/>
      <c r="F36" s="149">
        <f t="shared" ref="F36" si="4">F37+F38+F39+F40+F41</f>
        <v>0</v>
      </c>
      <c r="G36" s="149">
        <f>G37+G38+G39+G40+G41</f>
        <v>0</v>
      </c>
      <c r="H36" s="177"/>
    </row>
    <row r="37" spans="1:8" ht="37.5" customHeight="1" thickBot="1" x14ac:dyDescent="0.3">
      <c r="A37" s="140">
        <v>27</v>
      </c>
      <c r="B37" s="164" t="s">
        <v>280</v>
      </c>
      <c r="C37" s="150"/>
      <c r="D37" s="169"/>
      <c r="E37" s="169"/>
      <c r="F37" s="169"/>
      <c r="G37" s="170"/>
    </row>
    <row r="38" spans="1:8" ht="54.75" customHeight="1" thickBot="1" x14ac:dyDescent="0.3">
      <c r="A38" s="140">
        <v>28</v>
      </c>
      <c r="B38" s="141" t="s">
        <v>281</v>
      </c>
      <c r="C38" s="152"/>
      <c r="D38" s="345"/>
      <c r="E38" s="346"/>
      <c r="F38" s="347"/>
      <c r="G38" s="151"/>
    </row>
    <row r="39" spans="1:8" ht="15.75" customHeight="1" thickBot="1" x14ac:dyDescent="0.3">
      <c r="A39" s="140">
        <v>29</v>
      </c>
      <c r="B39" s="141" t="s">
        <v>282</v>
      </c>
      <c r="C39" s="171"/>
      <c r="D39" s="342"/>
      <c r="E39" s="343"/>
      <c r="F39" s="344"/>
      <c r="G39" s="170"/>
    </row>
    <row r="40" spans="1:8" ht="48.75" customHeight="1" thickBot="1" x14ac:dyDescent="0.3">
      <c r="A40" s="140">
        <v>30</v>
      </c>
      <c r="B40" s="141" t="s">
        <v>283</v>
      </c>
      <c r="C40" s="153"/>
      <c r="D40" s="339"/>
      <c r="E40" s="340"/>
      <c r="F40" s="341"/>
      <c r="G40" s="172"/>
    </row>
    <row r="41" spans="1:8" ht="36.75" customHeight="1" thickBot="1" x14ac:dyDescent="0.3">
      <c r="A41" s="140">
        <v>31</v>
      </c>
      <c r="B41" s="164" t="s">
        <v>284</v>
      </c>
      <c r="C41" s="170"/>
      <c r="D41" s="170"/>
      <c r="E41" s="170"/>
      <c r="F41" s="170"/>
      <c r="G41" s="170"/>
    </row>
    <row r="42" spans="1:8" ht="15.75" customHeight="1" x14ac:dyDescent="0.25">
      <c r="A42" s="142">
        <v>32</v>
      </c>
      <c r="B42" s="173" t="s">
        <v>285</v>
      </c>
      <c r="C42" s="169"/>
      <c r="D42" s="149"/>
      <c r="E42" s="149"/>
      <c r="F42" s="149"/>
      <c r="G42" s="149"/>
    </row>
    <row r="43" spans="1:8" ht="15.75" thickBot="1" x14ac:dyDescent="0.3">
      <c r="A43" s="134">
        <v>33</v>
      </c>
      <c r="B43" s="135" t="s">
        <v>286</v>
      </c>
      <c r="C43" s="152"/>
      <c r="D43" s="155"/>
      <c r="E43" s="155"/>
      <c r="F43" s="156"/>
      <c r="G43" s="170">
        <f>G25+G26+G27+G35+G36+G42</f>
        <v>0</v>
      </c>
    </row>
    <row r="44" spans="1:8" ht="15.75" thickBot="1" x14ac:dyDescent="0.3">
      <c r="A44" s="134">
        <v>34</v>
      </c>
      <c r="B44" s="135" t="s">
        <v>287</v>
      </c>
      <c r="C44" s="174"/>
      <c r="D44" s="40"/>
      <c r="E44" s="40"/>
      <c r="F44" s="40"/>
      <c r="G44" s="117"/>
    </row>
  </sheetData>
  <mergeCells count="11">
    <mergeCell ref="A24:B24"/>
    <mergeCell ref="C24:D24"/>
    <mergeCell ref="E24:F24"/>
    <mergeCell ref="A6:B6"/>
    <mergeCell ref="C6:D6"/>
    <mergeCell ref="E6:F6"/>
    <mergeCell ref="D40:F40"/>
    <mergeCell ref="D39:F39"/>
    <mergeCell ref="D38:F38"/>
    <mergeCell ref="D21:F21"/>
    <mergeCell ref="C5:F5"/>
  </mergeCells>
  <pageMargins left="0.7" right="0.7" top="0.75" bottom="0.75" header="0.3" footer="0.3"/>
  <pageSetup scale="6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98"/>
  <sheetViews>
    <sheetView topLeftCell="A70" zoomScale="85" zoomScaleNormal="85" workbookViewId="0">
      <selection activeCell="V89" sqref="V89"/>
    </sheetView>
  </sheetViews>
  <sheetFormatPr defaultRowHeight="15" x14ac:dyDescent="0.25"/>
  <cols>
    <col min="2" max="2" width="3.85546875" customWidth="1"/>
    <col min="3" max="3" width="9.140625" hidden="1" customWidth="1"/>
    <col min="6" max="6" width="18" customWidth="1"/>
    <col min="8" max="8" width="8.42578125" customWidth="1"/>
    <col min="9" max="9" width="16.28515625" customWidth="1"/>
    <col min="10" max="10" width="9.140625" hidden="1" customWidth="1"/>
    <col min="12" max="12" width="8.85546875" customWidth="1"/>
    <col min="13" max="13" width="9.140625" hidden="1" customWidth="1"/>
    <col min="15" max="15" width="8.42578125" customWidth="1"/>
    <col min="16" max="16" width="9.140625" hidden="1" customWidth="1"/>
    <col min="19" max="19" width="17.85546875" customWidth="1"/>
    <col min="21" max="21" width="19.85546875" customWidth="1"/>
    <col min="22" max="22" width="12.85546875" customWidth="1"/>
  </cols>
  <sheetData>
    <row r="1" spans="1:20" ht="15" customHeight="1" x14ac:dyDescent="0.25">
      <c r="A1" s="448" t="s">
        <v>148</v>
      </c>
      <c r="B1" s="449"/>
      <c r="C1" s="449"/>
      <c r="D1" s="449"/>
      <c r="E1" s="449"/>
      <c r="F1" s="449"/>
      <c r="G1" s="449"/>
      <c r="H1" s="450"/>
      <c r="I1" s="451" t="s">
        <v>384</v>
      </c>
      <c r="J1" s="452"/>
      <c r="K1" s="452"/>
      <c r="L1" s="452"/>
      <c r="M1" s="452"/>
      <c r="N1" s="452"/>
      <c r="O1" s="452"/>
      <c r="P1" s="453"/>
    </row>
    <row r="2" spans="1:20" ht="15.75" thickBot="1" x14ac:dyDescent="0.3">
      <c r="A2" s="388"/>
      <c r="B2" s="363"/>
      <c r="C2" s="363"/>
      <c r="D2" s="363"/>
      <c r="E2" s="363"/>
      <c r="F2" s="363"/>
      <c r="G2" s="363"/>
      <c r="H2" s="361"/>
      <c r="I2" s="377"/>
      <c r="J2" s="380"/>
      <c r="K2" s="380"/>
      <c r="L2" s="380"/>
      <c r="M2" s="380"/>
      <c r="N2" s="380"/>
      <c r="O2" s="380"/>
      <c r="P2" s="454"/>
    </row>
    <row r="3" spans="1:20" x14ac:dyDescent="0.25">
      <c r="A3" s="387" t="s">
        <v>149</v>
      </c>
      <c r="B3" s="362"/>
      <c r="C3" s="362"/>
      <c r="D3" s="362"/>
      <c r="E3" s="362"/>
      <c r="F3" s="362"/>
      <c r="G3" s="362"/>
      <c r="H3" s="357"/>
      <c r="I3" s="455">
        <v>43922</v>
      </c>
      <c r="J3" s="379"/>
      <c r="K3" s="379"/>
      <c r="L3" s="379"/>
      <c r="M3" s="379"/>
      <c r="N3" s="379"/>
      <c r="O3" s="379"/>
      <c r="P3" s="456"/>
    </row>
    <row r="4" spans="1:20" ht="15.75" thickBot="1" x14ac:dyDescent="0.3">
      <c r="A4" s="388"/>
      <c r="B4" s="363"/>
      <c r="C4" s="363"/>
      <c r="D4" s="363"/>
      <c r="E4" s="363"/>
      <c r="F4" s="363"/>
      <c r="G4" s="363"/>
      <c r="H4" s="361"/>
      <c r="I4" s="377"/>
      <c r="J4" s="380"/>
      <c r="K4" s="380"/>
      <c r="L4" s="380"/>
      <c r="M4" s="380"/>
      <c r="N4" s="380"/>
      <c r="O4" s="380"/>
      <c r="P4" s="454"/>
    </row>
    <row r="5" spans="1:20" x14ac:dyDescent="0.25">
      <c r="A5" s="387" t="s">
        <v>150</v>
      </c>
      <c r="B5" s="362"/>
      <c r="C5" s="357"/>
      <c r="D5" s="356" t="s">
        <v>151</v>
      </c>
      <c r="E5" s="362"/>
      <c r="F5" s="362"/>
      <c r="G5" s="362"/>
      <c r="H5" s="362"/>
      <c r="I5" s="362"/>
      <c r="J5" s="362"/>
      <c r="K5" s="362"/>
      <c r="L5" s="362"/>
      <c r="M5" s="362"/>
      <c r="N5" s="362"/>
      <c r="O5" s="362"/>
      <c r="P5" s="395"/>
    </row>
    <row r="6" spans="1:20" ht="15.75" thickBot="1" x14ac:dyDescent="0.3">
      <c r="A6" s="388"/>
      <c r="B6" s="363"/>
      <c r="C6" s="361"/>
      <c r="D6" s="360"/>
      <c r="E6" s="363"/>
      <c r="F6" s="363"/>
      <c r="G6" s="363"/>
      <c r="H6" s="363"/>
      <c r="I6" s="363"/>
      <c r="J6" s="363"/>
      <c r="K6" s="363"/>
      <c r="L6" s="363"/>
      <c r="M6" s="363"/>
      <c r="N6" s="363"/>
      <c r="O6" s="363"/>
      <c r="P6" s="396"/>
    </row>
    <row r="7" spans="1:20" x14ac:dyDescent="0.25">
      <c r="A7" s="387" t="s">
        <v>152</v>
      </c>
      <c r="B7" s="362"/>
      <c r="C7" s="357"/>
      <c r="D7" s="356" t="s">
        <v>153</v>
      </c>
      <c r="E7" s="362"/>
      <c r="F7" s="362"/>
      <c r="G7" s="362"/>
      <c r="H7" s="362"/>
      <c r="I7" s="362"/>
      <c r="J7" s="362"/>
      <c r="K7" s="362"/>
      <c r="L7" s="362"/>
      <c r="M7" s="362"/>
      <c r="N7" s="362"/>
      <c r="O7" s="362"/>
      <c r="P7" s="395"/>
    </row>
    <row r="8" spans="1:20" ht="15.75" thickBot="1" x14ac:dyDescent="0.3">
      <c r="A8" s="388"/>
      <c r="B8" s="363"/>
      <c r="C8" s="361"/>
      <c r="D8" s="360"/>
      <c r="E8" s="363"/>
      <c r="F8" s="363"/>
      <c r="G8" s="363"/>
      <c r="H8" s="363"/>
      <c r="I8" s="363"/>
      <c r="J8" s="363"/>
      <c r="K8" s="363"/>
      <c r="L8" s="363"/>
      <c r="M8" s="363"/>
      <c r="N8" s="363"/>
      <c r="O8" s="363"/>
      <c r="P8" s="396"/>
    </row>
    <row r="9" spans="1:20" x14ac:dyDescent="0.25">
      <c r="A9" s="387" t="s">
        <v>154</v>
      </c>
      <c r="B9" s="362"/>
      <c r="C9" s="357"/>
      <c r="D9" s="356" t="s">
        <v>155</v>
      </c>
      <c r="E9" s="362"/>
      <c r="F9" s="362"/>
      <c r="G9" s="362"/>
      <c r="H9" s="362"/>
      <c r="I9" s="362"/>
      <c r="J9" s="362"/>
      <c r="K9" s="362"/>
      <c r="L9" s="362"/>
      <c r="M9" s="362"/>
      <c r="N9" s="362"/>
      <c r="O9" s="362"/>
      <c r="P9" s="395"/>
    </row>
    <row r="10" spans="1:20" ht="15.75" thickBot="1" x14ac:dyDescent="0.3">
      <c r="A10" s="388"/>
      <c r="B10" s="363"/>
      <c r="C10" s="361"/>
      <c r="D10" s="360"/>
      <c r="E10" s="363"/>
      <c r="F10" s="363"/>
      <c r="G10" s="386"/>
      <c r="H10" s="386"/>
      <c r="I10" s="386"/>
      <c r="J10" s="386"/>
      <c r="K10" s="363"/>
      <c r="L10" s="363"/>
      <c r="M10" s="363"/>
      <c r="N10" s="363"/>
      <c r="O10" s="363"/>
      <c r="P10" s="396"/>
    </row>
    <row r="11" spans="1:20" x14ac:dyDescent="0.25">
      <c r="A11" s="387" t="s">
        <v>156</v>
      </c>
      <c r="B11" s="362"/>
      <c r="C11" s="357"/>
      <c r="D11" s="356" t="s">
        <v>157</v>
      </c>
      <c r="E11" s="362"/>
      <c r="F11" s="362"/>
      <c r="G11" s="439" t="s">
        <v>171</v>
      </c>
      <c r="H11" s="440"/>
      <c r="I11" s="440"/>
      <c r="J11" s="441"/>
      <c r="K11" s="356" t="s">
        <v>158</v>
      </c>
      <c r="L11" s="362"/>
      <c r="M11" s="357"/>
      <c r="N11" s="356" t="s">
        <v>159</v>
      </c>
      <c r="O11" s="362"/>
      <c r="P11" s="395"/>
      <c r="S11" s="200"/>
      <c r="T11" s="200"/>
    </row>
    <row r="12" spans="1:20" ht="15.75" thickBot="1" x14ac:dyDescent="0.3">
      <c r="A12" s="388"/>
      <c r="B12" s="363"/>
      <c r="C12" s="361"/>
      <c r="D12" s="360"/>
      <c r="E12" s="363"/>
      <c r="F12" s="363"/>
      <c r="G12" s="442"/>
      <c r="H12" s="443"/>
      <c r="I12" s="443"/>
      <c r="J12" s="444"/>
      <c r="K12" s="360"/>
      <c r="L12" s="363"/>
      <c r="M12" s="361"/>
      <c r="N12" s="360"/>
      <c r="O12" s="363"/>
      <c r="P12" s="396"/>
      <c r="S12" s="200"/>
      <c r="T12" s="200"/>
    </row>
    <row r="13" spans="1:20" ht="15" customHeight="1" x14ac:dyDescent="0.25">
      <c r="A13" s="417">
        <v>1</v>
      </c>
      <c r="B13" s="418"/>
      <c r="C13" s="419"/>
      <c r="D13" s="423" t="s">
        <v>391</v>
      </c>
      <c r="E13" s="424"/>
      <c r="F13" s="425"/>
      <c r="G13" s="445">
        <v>2666</v>
      </c>
      <c r="H13" s="446"/>
      <c r="I13" s="446"/>
      <c r="J13" s="447"/>
      <c r="K13" s="431">
        <f>+(G13/V90)</f>
        <v>0.27371663244353184</v>
      </c>
      <c r="L13" s="432">
        <v>0.27802936831960329</v>
      </c>
      <c r="M13" s="433">
        <v>0.27802936831960329</v>
      </c>
      <c r="N13" s="431">
        <f>+(G13/V89)</f>
        <v>6.7118149089902074E-2</v>
      </c>
      <c r="O13" s="432">
        <v>0.24382955105194823</v>
      </c>
      <c r="P13" s="437">
        <v>0.24382955105194823</v>
      </c>
      <c r="S13" s="200"/>
      <c r="T13" s="200"/>
    </row>
    <row r="14" spans="1:20" ht="15.75" thickBot="1" x14ac:dyDescent="0.3">
      <c r="A14" s="420"/>
      <c r="B14" s="421"/>
      <c r="C14" s="422"/>
      <c r="D14" s="426"/>
      <c r="E14" s="427"/>
      <c r="F14" s="428"/>
      <c r="G14" s="430"/>
      <c r="H14" s="421"/>
      <c r="I14" s="421"/>
      <c r="J14" s="422"/>
      <c r="K14" s="434">
        <v>0.27802936831960329</v>
      </c>
      <c r="L14" s="435">
        <v>0.27802936831960329</v>
      </c>
      <c r="M14" s="436">
        <v>0.27802936831960329</v>
      </c>
      <c r="N14" s="434">
        <v>0.24382955105194823</v>
      </c>
      <c r="O14" s="435">
        <v>0.24382955105194823</v>
      </c>
      <c r="P14" s="438">
        <v>0.24382955105194823</v>
      </c>
      <c r="S14" s="200"/>
      <c r="T14" s="200"/>
    </row>
    <row r="15" spans="1:20" ht="15" customHeight="1" x14ac:dyDescent="0.25">
      <c r="A15" s="417">
        <v>2</v>
      </c>
      <c r="B15" s="418"/>
      <c r="C15" s="419"/>
      <c r="D15" s="423" t="s">
        <v>390</v>
      </c>
      <c r="E15" s="424"/>
      <c r="F15" s="425"/>
      <c r="G15" s="429">
        <v>890</v>
      </c>
      <c r="H15" s="418"/>
      <c r="I15" s="418"/>
      <c r="J15" s="419"/>
      <c r="K15" s="431">
        <f>+(G15/V90)</f>
        <v>9.1375770020533875E-2</v>
      </c>
      <c r="L15" s="432">
        <v>0.27802936831960329</v>
      </c>
      <c r="M15" s="433">
        <v>0.27802936831960329</v>
      </c>
      <c r="N15" s="431">
        <f>+(G15/V89)</f>
        <v>2.2406283829712242E-2</v>
      </c>
      <c r="O15" s="432">
        <v>9.22423052399374E-2</v>
      </c>
      <c r="P15" s="437">
        <v>9.22423052399374E-2</v>
      </c>
      <c r="S15" s="200"/>
      <c r="T15" s="200"/>
    </row>
    <row r="16" spans="1:20" ht="12" customHeight="1" thickBot="1" x14ac:dyDescent="0.3">
      <c r="A16" s="420"/>
      <c r="B16" s="421"/>
      <c r="C16" s="422"/>
      <c r="D16" s="426"/>
      <c r="E16" s="427"/>
      <c r="F16" s="428"/>
      <c r="G16" s="430"/>
      <c r="H16" s="421"/>
      <c r="I16" s="421"/>
      <c r="J16" s="422"/>
      <c r="K16" s="434">
        <v>0.27802936831960329</v>
      </c>
      <c r="L16" s="435">
        <v>0.27802936831960329</v>
      </c>
      <c r="M16" s="436">
        <v>0.27802936831960329</v>
      </c>
      <c r="N16" s="434">
        <v>9.22423052399374E-2</v>
      </c>
      <c r="O16" s="435">
        <v>9.22423052399374E-2</v>
      </c>
      <c r="P16" s="438">
        <v>9.22423052399374E-2</v>
      </c>
      <c r="S16" s="200"/>
      <c r="T16" s="200"/>
    </row>
    <row r="17" spans="1:16" ht="15" customHeight="1" x14ac:dyDescent="0.25">
      <c r="A17" s="417">
        <v>3</v>
      </c>
      <c r="B17" s="418"/>
      <c r="C17" s="419"/>
      <c r="D17" s="423" t="s">
        <v>394</v>
      </c>
      <c r="E17" s="424"/>
      <c r="F17" s="425"/>
      <c r="G17" s="429">
        <v>322</v>
      </c>
      <c r="H17" s="418"/>
      <c r="I17" s="418"/>
      <c r="J17" s="419"/>
      <c r="K17" s="431">
        <f>+(G17/V90)</f>
        <v>3.3059548254620125E-2</v>
      </c>
      <c r="L17" s="432">
        <v>9.9904970902709847E-2</v>
      </c>
      <c r="M17" s="433">
        <v>9.9904970902709847E-2</v>
      </c>
      <c r="N17" s="431">
        <f>+(G17/V89)</f>
        <v>8.1065431383902722E-3</v>
      </c>
      <c r="O17" s="432">
        <v>9.22423052399374E-2</v>
      </c>
      <c r="P17" s="437">
        <v>9.22423052399374E-2</v>
      </c>
    </row>
    <row r="18" spans="1:16" ht="14.25" customHeight="1" thickBot="1" x14ac:dyDescent="0.3">
      <c r="A18" s="420"/>
      <c r="B18" s="421"/>
      <c r="C18" s="422"/>
      <c r="D18" s="426"/>
      <c r="E18" s="427"/>
      <c r="F18" s="428"/>
      <c r="G18" s="430"/>
      <c r="H18" s="421"/>
      <c r="I18" s="421"/>
      <c r="J18" s="422"/>
      <c r="K18" s="434">
        <v>9.9904970902709847E-2</v>
      </c>
      <c r="L18" s="435">
        <v>9.9904970902709847E-2</v>
      </c>
      <c r="M18" s="436">
        <v>9.9904970902709847E-2</v>
      </c>
      <c r="N18" s="434">
        <v>9.22423052399374E-2</v>
      </c>
      <c r="O18" s="435">
        <v>9.22423052399374E-2</v>
      </c>
      <c r="P18" s="438">
        <v>9.22423052399374E-2</v>
      </c>
    </row>
    <row r="19" spans="1:16" ht="15" customHeight="1" x14ac:dyDescent="0.25">
      <c r="A19" s="417">
        <v>4</v>
      </c>
      <c r="B19" s="418"/>
      <c r="C19" s="419"/>
      <c r="D19" s="423" t="s">
        <v>392</v>
      </c>
      <c r="E19" s="424"/>
      <c r="F19" s="425"/>
      <c r="G19" s="429">
        <v>423</v>
      </c>
      <c r="H19" s="418"/>
      <c r="I19" s="418"/>
      <c r="J19" s="419"/>
      <c r="K19" s="431">
        <f>+(G19/V90)</f>
        <v>4.3429158110882958E-2</v>
      </c>
      <c r="L19" s="432">
        <v>9.9904970902709847E-2</v>
      </c>
      <c r="M19" s="433">
        <v>9.9904970902709847E-2</v>
      </c>
      <c r="N19" s="431">
        <f>+(G19/V89)</f>
        <v>1.0649278719065482E-2</v>
      </c>
      <c r="O19" s="432">
        <v>9.22423052399374E-2</v>
      </c>
      <c r="P19" s="437">
        <v>9.22423052399374E-2</v>
      </c>
    </row>
    <row r="20" spans="1:16" ht="12.75" customHeight="1" thickBot="1" x14ac:dyDescent="0.3">
      <c r="A20" s="420"/>
      <c r="B20" s="421"/>
      <c r="C20" s="422"/>
      <c r="D20" s="426"/>
      <c r="E20" s="427"/>
      <c r="F20" s="428"/>
      <c r="G20" s="430"/>
      <c r="H20" s="421"/>
      <c r="I20" s="421"/>
      <c r="J20" s="422"/>
      <c r="K20" s="434">
        <v>9.9904970902709847E-2</v>
      </c>
      <c r="L20" s="435">
        <v>9.9904970902709847E-2</v>
      </c>
      <c r="M20" s="436">
        <v>9.9904970902709847E-2</v>
      </c>
      <c r="N20" s="434">
        <v>9.22423052399374E-2</v>
      </c>
      <c r="O20" s="435">
        <v>9.22423052399374E-2</v>
      </c>
      <c r="P20" s="438">
        <v>9.22423052399374E-2</v>
      </c>
    </row>
    <row r="21" spans="1:16" ht="26.25" customHeight="1" thickBot="1" x14ac:dyDescent="0.3">
      <c r="A21" s="457">
        <v>5</v>
      </c>
      <c r="B21" s="458"/>
      <c r="C21" s="459"/>
      <c r="D21" s="460" t="s">
        <v>395</v>
      </c>
      <c r="E21" s="461"/>
      <c r="F21" s="462"/>
      <c r="G21" s="463">
        <v>273</v>
      </c>
      <c r="H21" s="458"/>
      <c r="I21" s="458"/>
      <c r="J21" s="459"/>
      <c r="K21" s="464">
        <f>+(G21/V90)</f>
        <v>2.8028747433264885E-2</v>
      </c>
      <c r="L21" s="465">
        <v>6.5288461402893905E-2</v>
      </c>
      <c r="M21" s="466">
        <v>6.5288461402893905E-2</v>
      </c>
      <c r="N21" s="464">
        <f>+(G21/V89)</f>
        <v>6.8729387477656657E-3</v>
      </c>
      <c r="O21" s="465">
        <v>6.5288461402893905E-2</v>
      </c>
      <c r="P21" s="467">
        <v>6.5288461402893905E-2</v>
      </c>
    </row>
    <row r="22" spans="1:16" ht="15.75" thickBot="1" x14ac:dyDescent="0.3">
      <c r="A22" s="397"/>
      <c r="B22" s="398"/>
      <c r="C22" s="355"/>
      <c r="D22" s="354" t="s">
        <v>103</v>
      </c>
      <c r="E22" s="398"/>
      <c r="F22" s="355"/>
      <c r="G22" s="354">
        <f>SUM(G13:J21)</f>
        <v>4574</v>
      </c>
      <c r="H22" s="398"/>
      <c r="I22" s="398"/>
      <c r="J22" s="355"/>
      <c r="K22" s="354"/>
      <c r="L22" s="398"/>
      <c r="M22" s="355"/>
      <c r="N22" s="354"/>
      <c r="O22" s="398"/>
      <c r="P22" s="402"/>
    </row>
    <row r="23" spans="1:16" ht="15.75" thickBot="1" x14ac:dyDescent="0.3">
      <c r="A23" s="208"/>
      <c r="B23" s="206"/>
      <c r="C23" s="86"/>
      <c r="D23" s="206"/>
      <c r="E23" s="206"/>
      <c r="F23" s="86"/>
      <c r="G23" s="206"/>
      <c r="H23" s="373"/>
      <c r="I23" s="416"/>
      <c r="J23" s="86"/>
      <c r="K23" s="206"/>
      <c r="L23" s="206"/>
      <c r="M23" s="86"/>
      <c r="N23" s="206"/>
      <c r="O23" s="206"/>
      <c r="P23" s="209"/>
    </row>
    <row r="24" spans="1:16" x14ac:dyDescent="0.25">
      <c r="A24" s="387" t="s">
        <v>160</v>
      </c>
      <c r="B24" s="362"/>
      <c r="C24" s="357"/>
      <c r="D24" s="356" t="s">
        <v>161</v>
      </c>
      <c r="E24" s="362"/>
      <c r="F24" s="362"/>
      <c r="G24" s="362"/>
      <c r="H24" s="362"/>
      <c r="I24" s="362"/>
      <c r="J24" s="362"/>
      <c r="K24" s="362"/>
      <c r="L24" s="362"/>
      <c r="M24" s="362"/>
      <c r="N24" s="362"/>
      <c r="O24" s="362"/>
      <c r="P24" s="395"/>
    </row>
    <row r="25" spans="1:16" ht="15.75" thickBot="1" x14ac:dyDescent="0.3">
      <c r="A25" s="388"/>
      <c r="B25" s="363"/>
      <c r="C25" s="361"/>
      <c r="D25" s="360"/>
      <c r="E25" s="363"/>
      <c r="F25" s="363"/>
      <c r="G25" s="363"/>
      <c r="H25" s="363"/>
      <c r="I25" s="363"/>
      <c r="J25" s="363"/>
      <c r="K25" s="363"/>
      <c r="L25" s="363"/>
      <c r="M25" s="363"/>
      <c r="N25" s="363"/>
      <c r="O25" s="363"/>
      <c r="P25" s="396"/>
    </row>
    <row r="26" spans="1:16" x14ac:dyDescent="0.25">
      <c r="A26" s="387" t="s">
        <v>156</v>
      </c>
      <c r="B26" s="362"/>
      <c r="C26" s="357"/>
      <c r="D26" s="356" t="s">
        <v>157</v>
      </c>
      <c r="E26" s="362"/>
      <c r="F26" s="357"/>
      <c r="G26" s="356" t="s">
        <v>180</v>
      </c>
      <c r="H26" s="362"/>
      <c r="I26" s="362"/>
      <c r="J26" s="357"/>
      <c r="K26" s="356" t="s">
        <v>172</v>
      </c>
      <c r="L26" s="362"/>
      <c r="M26" s="357"/>
      <c r="N26" s="356" t="s">
        <v>159</v>
      </c>
      <c r="O26" s="362"/>
      <c r="P26" s="395"/>
    </row>
    <row r="27" spans="1:16" ht="15.75" thickBot="1" x14ac:dyDescent="0.3">
      <c r="A27" s="388"/>
      <c r="B27" s="363"/>
      <c r="C27" s="361"/>
      <c r="D27" s="360"/>
      <c r="E27" s="363"/>
      <c r="F27" s="361"/>
      <c r="G27" s="360"/>
      <c r="H27" s="363"/>
      <c r="I27" s="363"/>
      <c r="J27" s="361"/>
      <c r="K27" s="360"/>
      <c r="L27" s="363"/>
      <c r="M27" s="361"/>
      <c r="N27" s="360"/>
      <c r="O27" s="363"/>
      <c r="P27" s="396"/>
    </row>
    <row r="28" spans="1:16" ht="15" customHeight="1" x14ac:dyDescent="0.25">
      <c r="A28" s="389">
        <v>1</v>
      </c>
      <c r="B28" s="379"/>
      <c r="C28" s="376"/>
      <c r="D28" s="405" t="s">
        <v>386</v>
      </c>
      <c r="E28" s="406"/>
      <c r="F28" s="407"/>
      <c r="G28" s="381">
        <v>0</v>
      </c>
      <c r="H28" s="411"/>
      <c r="I28" s="411"/>
      <c r="J28" s="382"/>
      <c r="K28" s="413"/>
      <c r="L28" s="379"/>
      <c r="M28" s="376"/>
      <c r="N28" s="385">
        <v>0</v>
      </c>
      <c r="O28" s="411"/>
      <c r="P28" s="414"/>
    </row>
    <row r="29" spans="1:16" ht="15.75" thickBot="1" x14ac:dyDescent="0.3">
      <c r="A29" s="393"/>
      <c r="B29" s="380"/>
      <c r="C29" s="378"/>
      <c r="D29" s="408"/>
      <c r="E29" s="409"/>
      <c r="F29" s="410"/>
      <c r="G29" s="383"/>
      <c r="H29" s="412"/>
      <c r="I29" s="412"/>
      <c r="J29" s="384"/>
      <c r="K29" s="377"/>
      <c r="L29" s="380"/>
      <c r="M29" s="378"/>
      <c r="N29" s="383"/>
      <c r="O29" s="412"/>
      <c r="P29" s="415"/>
    </row>
    <row r="30" spans="1:16" ht="15" customHeight="1" x14ac:dyDescent="0.25">
      <c r="A30" s="389">
        <v>2</v>
      </c>
      <c r="B30" s="379"/>
      <c r="C30" s="376"/>
      <c r="D30" s="405" t="s">
        <v>387</v>
      </c>
      <c r="E30" s="406"/>
      <c r="F30" s="407"/>
      <c r="G30" s="381">
        <v>0</v>
      </c>
      <c r="H30" s="411"/>
      <c r="I30" s="411"/>
      <c r="J30" s="382"/>
      <c r="K30" s="413"/>
      <c r="L30" s="379"/>
      <c r="M30" s="376"/>
      <c r="N30" s="385">
        <v>0</v>
      </c>
      <c r="O30" s="411"/>
      <c r="P30" s="414"/>
    </row>
    <row r="31" spans="1:16" ht="15.75" thickBot="1" x14ac:dyDescent="0.3">
      <c r="A31" s="393"/>
      <c r="B31" s="380"/>
      <c r="C31" s="378"/>
      <c r="D31" s="408"/>
      <c r="E31" s="409"/>
      <c r="F31" s="410"/>
      <c r="G31" s="383"/>
      <c r="H31" s="412"/>
      <c r="I31" s="412"/>
      <c r="J31" s="384"/>
      <c r="K31" s="377"/>
      <c r="L31" s="380"/>
      <c r="M31" s="378"/>
      <c r="N31" s="383"/>
      <c r="O31" s="412"/>
      <c r="P31" s="415"/>
    </row>
    <row r="32" spans="1:16" ht="15" customHeight="1" x14ac:dyDescent="0.25">
      <c r="A32" s="387"/>
      <c r="B32" s="362"/>
      <c r="C32" s="357"/>
      <c r="D32" s="356"/>
      <c r="E32" s="362"/>
      <c r="F32" s="357"/>
      <c r="G32" s="356"/>
      <c r="H32" s="362"/>
      <c r="I32" s="362"/>
      <c r="J32" s="357"/>
      <c r="K32" s="356"/>
      <c r="L32" s="362"/>
      <c r="M32" s="357"/>
      <c r="N32" s="356"/>
      <c r="O32" s="362"/>
      <c r="P32" s="395"/>
    </row>
    <row r="33" spans="1:16" ht="15.75" thickBot="1" x14ac:dyDescent="0.3">
      <c r="A33" s="388"/>
      <c r="B33" s="363"/>
      <c r="C33" s="361"/>
      <c r="D33" s="360"/>
      <c r="E33" s="363"/>
      <c r="F33" s="361"/>
      <c r="G33" s="358"/>
      <c r="H33" s="386"/>
      <c r="I33" s="386"/>
      <c r="J33" s="359"/>
      <c r="K33" s="360"/>
      <c r="L33" s="363"/>
      <c r="M33" s="361"/>
      <c r="N33" s="360"/>
      <c r="O33" s="363"/>
      <c r="P33" s="396"/>
    </row>
    <row r="34" spans="1:16" ht="15.75" thickBot="1" x14ac:dyDescent="0.3">
      <c r="A34" s="397"/>
      <c r="B34" s="398"/>
      <c r="C34" s="355"/>
      <c r="D34" s="354" t="s">
        <v>103</v>
      </c>
      <c r="E34" s="398"/>
      <c r="F34" s="398"/>
      <c r="G34" s="399">
        <f>SUM(G28:J33)</f>
        <v>0</v>
      </c>
      <c r="H34" s="400"/>
      <c r="I34" s="400"/>
      <c r="J34" s="401"/>
      <c r="K34" s="398"/>
      <c r="L34" s="398"/>
      <c r="M34" s="355"/>
      <c r="N34" s="354"/>
      <c r="O34" s="398"/>
      <c r="P34" s="402"/>
    </row>
    <row r="35" spans="1:16" ht="15.75" thickBot="1" x14ac:dyDescent="0.3">
      <c r="A35" s="208"/>
      <c r="B35" s="206"/>
      <c r="C35" s="86"/>
      <c r="D35" s="206"/>
      <c r="E35" s="206"/>
      <c r="F35" s="86"/>
      <c r="G35" s="206"/>
      <c r="H35" s="403"/>
      <c r="I35" s="404"/>
      <c r="J35" s="86"/>
      <c r="K35" s="206"/>
      <c r="L35" s="206"/>
      <c r="M35" s="86"/>
      <c r="N35" s="206"/>
      <c r="O35" s="206"/>
      <c r="P35" s="209"/>
    </row>
    <row r="36" spans="1:16" x14ac:dyDescent="0.25">
      <c r="A36" s="387" t="s">
        <v>163</v>
      </c>
      <c r="B36" s="362"/>
      <c r="C36" s="357"/>
      <c r="D36" s="356" t="s">
        <v>164</v>
      </c>
      <c r="E36" s="362"/>
      <c r="F36" s="362"/>
      <c r="G36" s="362"/>
      <c r="H36" s="362"/>
      <c r="I36" s="362"/>
      <c r="J36" s="362"/>
      <c r="K36" s="362"/>
      <c r="L36" s="362"/>
      <c r="M36" s="362"/>
      <c r="N36" s="362"/>
      <c r="O36" s="362"/>
      <c r="P36" s="395"/>
    </row>
    <row r="37" spans="1:16" ht="15.75" thickBot="1" x14ac:dyDescent="0.3">
      <c r="A37" s="388"/>
      <c r="B37" s="363"/>
      <c r="C37" s="361"/>
      <c r="D37" s="360"/>
      <c r="E37" s="363"/>
      <c r="F37" s="363"/>
      <c r="G37" s="363"/>
      <c r="H37" s="363"/>
      <c r="I37" s="363"/>
      <c r="J37" s="363"/>
      <c r="K37" s="363"/>
      <c r="L37" s="363"/>
      <c r="M37" s="363"/>
      <c r="N37" s="363"/>
      <c r="O37" s="363"/>
      <c r="P37" s="396"/>
    </row>
    <row r="38" spans="1:16" x14ac:dyDescent="0.25">
      <c r="A38" s="387" t="s">
        <v>156</v>
      </c>
      <c r="B38" s="362"/>
      <c r="C38" s="357"/>
      <c r="D38" s="356" t="s">
        <v>165</v>
      </c>
      <c r="E38" s="362"/>
      <c r="F38" s="357"/>
      <c r="G38" s="356" t="s">
        <v>166</v>
      </c>
      <c r="H38" s="362"/>
      <c r="I38" s="362"/>
      <c r="J38" s="357"/>
      <c r="K38" s="356" t="s">
        <v>181</v>
      </c>
      <c r="L38" s="362"/>
      <c r="M38" s="357"/>
      <c r="N38" s="356" t="s">
        <v>167</v>
      </c>
      <c r="O38" s="362"/>
      <c r="P38" s="395"/>
    </row>
    <row r="39" spans="1:16" ht="15.75" thickBot="1" x14ac:dyDescent="0.3">
      <c r="A39" s="388"/>
      <c r="B39" s="363"/>
      <c r="C39" s="361"/>
      <c r="D39" s="360"/>
      <c r="E39" s="363"/>
      <c r="F39" s="361"/>
      <c r="G39" s="360"/>
      <c r="H39" s="363"/>
      <c r="I39" s="363"/>
      <c r="J39" s="361"/>
      <c r="K39" s="360"/>
      <c r="L39" s="363"/>
      <c r="M39" s="361"/>
      <c r="N39" s="360"/>
      <c r="O39" s="363"/>
      <c r="P39" s="396"/>
    </row>
    <row r="40" spans="1:16" x14ac:dyDescent="0.25">
      <c r="A40" s="389">
        <v>1</v>
      </c>
      <c r="B40" s="379"/>
      <c r="C40" s="376"/>
      <c r="D40" s="375" t="str">
        <f>+D13</f>
        <v xml:space="preserve">MSA GLOBAL LLC  </v>
      </c>
      <c r="E40" s="379"/>
      <c r="F40" s="376"/>
      <c r="G40" s="375" t="s">
        <v>168</v>
      </c>
      <c r="H40" s="379"/>
      <c r="I40" s="379"/>
      <c r="J40" s="376"/>
      <c r="K40" s="375"/>
      <c r="L40" s="379"/>
      <c r="M40" s="376"/>
      <c r="N40" s="375"/>
      <c r="O40" s="379"/>
      <c r="P40" s="456"/>
    </row>
    <row r="41" spans="1:16" ht="15.75" thickBot="1" x14ac:dyDescent="0.3">
      <c r="A41" s="390"/>
      <c r="B41" s="391"/>
      <c r="C41" s="392"/>
      <c r="D41" s="394"/>
      <c r="E41" s="391"/>
      <c r="F41" s="392"/>
      <c r="G41" s="377"/>
      <c r="H41" s="380"/>
      <c r="I41" s="380"/>
      <c r="J41" s="378"/>
      <c r="K41" s="377"/>
      <c r="L41" s="380"/>
      <c r="M41" s="378"/>
      <c r="N41" s="377"/>
      <c r="O41" s="380"/>
      <c r="P41" s="454"/>
    </row>
    <row r="42" spans="1:16" x14ac:dyDescent="0.25">
      <c r="A42" s="390"/>
      <c r="B42" s="391"/>
      <c r="C42" s="392"/>
      <c r="D42" s="394"/>
      <c r="E42" s="391"/>
      <c r="F42" s="392"/>
      <c r="G42" s="375" t="s">
        <v>169</v>
      </c>
      <c r="H42" s="379"/>
      <c r="I42" s="379"/>
      <c r="J42" s="376"/>
      <c r="K42" s="375"/>
      <c r="L42" s="379"/>
      <c r="M42" s="376"/>
      <c r="N42" s="375"/>
      <c r="O42" s="379"/>
      <c r="P42" s="456"/>
    </row>
    <row r="43" spans="1:16" ht="15.75" thickBot="1" x14ac:dyDescent="0.3">
      <c r="A43" s="390"/>
      <c r="B43" s="391"/>
      <c r="C43" s="392"/>
      <c r="D43" s="394"/>
      <c r="E43" s="391"/>
      <c r="F43" s="392"/>
      <c r="G43" s="377"/>
      <c r="H43" s="380"/>
      <c r="I43" s="380"/>
      <c r="J43" s="378"/>
      <c r="K43" s="377"/>
      <c r="L43" s="380"/>
      <c r="M43" s="378"/>
      <c r="N43" s="377"/>
      <c r="O43" s="380"/>
      <c r="P43" s="454"/>
    </row>
    <row r="44" spans="1:16" x14ac:dyDescent="0.25">
      <c r="A44" s="390"/>
      <c r="B44" s="391"/>
      <c r="C44" s="392"/>
      <c r="D44" s="394"/>
      <c r="E44" s="391"/>
      <c r="F44" s="392"/>
      <c r="G44" s="375" t="s">
        <v>170</v>
      </c>
      <c r="H44" s="379"/>
      <c r="I44" s="379"/>
      <c r="J44" s="376"/>
      <c r="K44" s="375">
        <f>+G13</f>
        <v>2666</v>
      </c>
      <c r="L44" s="379"/>
      <c r="M44" s="376"/>
      <c r="N44" s="375"/>
      <c r="O44" s="379"/>
      <c r="P44" s="456"/>
    </row>
    <row r="45" spans="1:16" ht="15.75" thickBot="1" x14ac:dyDescent="0.3">
      <c r="A45" s="390"/>
      <c r="B45" s="391"/>
      <c r="C45" s="392"/>
      <c r="D45" s="394"/>
      <c r="E45" s="391"/>
      <c r="F45" s="392"/>
      <c r="G45" s="377"/>
      <c r="H45" s="380"/>
      <c r="I45" s="380"/>
      <c r="J45" s="378"/>
      <c r="K45" s="377"/>
      <c r="L45" s="380"/>
      <c r="M45" s="378"/>
      <c r="N45" s="377"/>
      <c r="O45" s="380"/>
      <c r="P45" s="454"/>
    </row>
    <row r="46" spans="1:16" x14ac:dyDescent="0.25">
      <c r="A46" s="390"/>
      <c r="B46" s="391"/>
      <c r="C46" s="392"/>
      <c r="D46" s="394"/>
      <c r="E46" s="391"/>
      <c r="F46" s="392"/>
      <c r="G46" s="375" t="s">
        <v>110</v>
      </c>
      <c r="H46" s="379"/>
      <c r="I46" s="379"/>
      <c r="J46" s="376"/>
      <c r="K46" s="375">
        <f>K40+K42+K44</f>
        <v>2666</v>
      </c>
      <c r="L46" s="379"/>
      <c r="M46" s="376"/>
      <c r="N46" s="413">
        <f>+K13</f>
        <v>0.27371663244353184</v>
      </c>
      <c r="O46" s="484">
        <v>0.27802936831960329</v>
      </c>
      <c r="P46" s="485">
        <v>0.27802936831960329</v>
      </c>
    </row>
    <row r="47" spans="1:16" ht="15.75" thickBot="1" x14ac:dyDescent="0.3">
      <c r="A47" s="393"/>
      <c r="B47" s="380"/>
      <c r="C47" s="378"/>
      <c r="D47" s="377"/>
      <c r="E47" s="380"/>
      <c r="F47" s="378"/>
      <c r="G47" s="377"/>
      <c r="H47" s="380"/>
      <c r="I47" s="380"/>
      <c r="J47" s="378"/>
      <c r="K47" s="377"/>
      <c r="L47" s="380"/>
      <c r="M47" s="378"/>
      <c r="N47" s="486">
        <v>0.27802936831960329</v>
      </c>
      <c r="O47" s="487">
        <v>0.27802936831960329</v>
      </c>
      <c r="P47" s="488">
        <v>0.27802936831960329</v>
      </c>
    </row>
    <row r="48" spans="1:16" x14ac:dyDescent="0.25">
      <c r="A48" s="389">
        <v>2</v>
      </c>
      <c r="B48" s="379"/>
      <c r="C48" s="376"/>
      <c r="D48" s="381" t="s">
        <v>390</v>
      </c>
      <c r="E48" s="411"/>
      <c r="F48" s="382"/>
      <c r="G48" s="375" t="s">
        <v>168</v>
      </c>
      <c r="H48" s="379"/>
      <c r="I48" s="379"/>
      <c r="J48" s="376"/>
      <c r="K48" s="375"/>
      <c r="L48" s="379"/>
      <c r="M48" s="376"/>
      <c r="N48" s="375"/>
      <c r="O48" s="379"/>
      <c r="P48" s="456"/>
    </row>
    <row r="49" spans="1:16" ht="15.75" thickBot="1" x14ac:dyDescent="0.3">
      <c r="A49" s="390"/>
      <c r="B49" s="391"/>
      <c r="C49" s="392"/>
      <c r="D49" s="478"/>
      <c r="E49" s="479"/>
      <c r="F49" s="480"/>
      <c r="G49" s="377"/>
      <c r="H49" s="380"/>
      <c r="I49" s="380"/>
      <c r="J49" s="378"/>
      <c r="K49" s="377"/>
      <c r="L49" s="380"/>
      <c r="M49" s="378"/>
      <c r="N49" s="377"/>
      <c r="O49" s="380"/>
      <c r="P49" s="454"/>
    </row>
    <row r="50" spans="1:16" x14ac:dyDescent="0.25">
      <c r="A50" s="390"/>
      <c r="B50" s="391"/>
      <c r="C50" s="392"/>
      <c r="D50" s="478"/>
      <c r="E50" s="479"/>
      <c r="F50" s="480"/>
      <c r="G50" s="375" t="s">
        <v>169</v>
      </c>
      <c r="H50" s="379"/>
      <c r="I50" s="379"/>
      <c r="J50" s="376"/>
      <c r="K50" s="375"/>
      <c r="L50" s="379"/>
      <c r="M50" s="376"/>
      <c r="N50" s="375"/>
      <c r="O50" s="379"/>
      <c r="P50" s="456"/>
    </row>
    <row r="51" spans="1:16" ht="15.75" thickBot="1" x14ac:dyDescent="0.3">
      <c r="A51" s="390"/>
      <c r="B51" s="391"/>
      <c r="C51" s="392"/>
      <c r="D51" s="478"/>
      <c r="E51" s="479"/>
      <c r="F51" s="480"/>
      <c r="G51" s="377"/>
      <c r="H51" s="380"/>
      <c r="I51" s="380"/>
      <c r="J51" s="378"/>
      <c r="K51" s="377"/>
      <c r="L51" s="380"/>
      <c r="M51" s="378"/>
      <c r="N51" s="377"/>
      <c r="O51" s="380"/>
      <c r="P51" s="454"/>
    </row>
    <row r="52" spans="1:16" x14ac:dyDescent="0.25">
      <c r="A52" s="390"/>
      <c r="B52" s="391"/>
      <c r="C52" s="392"/>
      <c r="D52" s="478"/>
      <c r="E52" s="479"/>
      <c r="F52" s="480"/>
      <c r="G52" s="375" t="s">
        <v>170</v>
      </c>
      <c r="H52" s="379"/>
      <c r="I52" s="379"/>
      <c r="J52" s="376"/>
      <c r="K52" s="375">
        <f>+G15</f>
        <v>890</v>
      </c>
      <c r="L52" s="379"/>
      <c r="M52" s="376"/>
      <c r="N52" s="375"/>
      <c r="O52" s="379"/>
      <c r="P52" s="456"/>
    </row>
    <row r="53" spans="1:16" ht="15.75" thickBot="1" x14ac:dyDescent="0.3">
      <c r="A53" s="390"/>
      <c r="B53" s="391"/>
      <c r="C53" s="392"/>
      <c r="D53" s="478"/>
      <c r="E53" s="479"/>
      <c r="F53" s="480"/>
      <c r="G53" s="377"/>
      <c r="H53" s="380"/>
      <c r="I53" s="380"/>
      <c r="J53" s="378"/>
      <c r="K53" s="377"/>
      <c r="L53" s="380"/>
      <c r="M53" s="378"/>
      <c r="N53" s="377"/>
      <c r="O53" s="380"/>
      <c r="P53" s="454"/>
    </row>
    <row r="54" spans="1:16" x14ac:dyDescent="0.25">
      <c r="A54" s="390"/>
      <c r="B54" s="391"/>
      <c r="C54" s="392"/>
      <c r="D54" s="478"/>
      <c r="E54" s="479"/>
      <c r="F54" s="480"/>
      <c r="G54" s="375" t="s">
        <v>110</v>
      </c>
      <c r="H54" s="379"/>
      <c r="I54" s="379"/>
      <c r="J54" s="376"/>
      <c r="K54" s="375">
        <f>K48+K50+K52</f>
        <v>890</v>
      </c>
      <c r="L54" s="379"/>
      <c r="M54" s="376"/>
      <c r="N54" s="413">
        <f>+K15</f>
        <v>9.1375770020533875E-2</v>
      </c>
      <c r="O54" s="379">
        <v>0.15987200078464023</v>
      </c>
      <c r="P54" s="456">
        <v>0.15987200078464023</v>
      </c>
    </row>
    <row r="55" spans="1:16" ht="15.75" thickBot="1" x14ac:dyDescent="0.3">
      <c r="A55" s="393"/>
      <c r="B55" s="380"/>
      <c r="C55" s="378"/>
      <c r="D55" s="383"/>
      <c r="E55" s="412"/>
      <c r="F55" s="384"/>
      <c r="G55" s="377"/>
      <c r="H55" s="380"/>
      <c r="I55" s="380"/>
      <c r="J55" s="378"/>
      <c r="K55" s="377"/>
      <c r="L55" s="380"/>
      <c r="M55" s="378"/>
      <c r="N55" s="377">
        <v>0.15987200078464023</v>
      </c>
      <c r="O55" s="380">
        <v>0.15987200078464023</v>
      </c>
      <c r="P55" s="454">
        <v>0.15987200078464023</v>
      </c>
    </row>
    <row r="56" spans="1:16" ht="15" hidden="1" customHeight="1" x14ac:dyDescent="0.25">
      <c r="A56" s="389">
        <v>3</v>
      </c>
      <c r="B56" s="379"/>
      <c r="C56" s="376"/>
      <c r="D56" s="468" t="str">
        <f>+D17</f>
        <v>Pradeep Kumar</v>
      </c>
      <c r="E56" s="469"/>
      <c r="F56" s="470"/>
      <c r="G56" s="375" t="s">
        <v>168</v>
      </c>
      <c r="H56" s="379"/>
      <c r="I56" s="379"/>
      <c r="J56" s="376"/>
      <c r="K56" s="375"/>
      <c r="L56" s="379"/>
      <c r="M56" s="376"/>
      <c r="N56" s="375"/>
      <c r="O56" s="379"/>
      <c r="P56" s="456"/>
    </row>
    <row r="57" spans="1:16" x14ac:dyDescent="0.25">
      <c r="A57" s="390"/>
      <c r="B57" s="391"/>
      <c r="C57" s="392"/>
      <c r="D57" s="471"/>
      <c r="E57" s="472"/>
      <c r="F57" s="473"/>
      <c r="G57" s="394"/>
      <c r="H57" s="391"/>
      <c r="I57" s="391"/>
      <c r="J57" s="392"/>
      <c r="K57" s="394"/>
      <c r="L57" s="391"/>
      <c r="M57" s="392"/>
      <c r="N57" s="394"/>
      <c r="O57" s="391"/>
      <c r="P57" s="477"/>
    </row>
    <row r="58" spans="1:16" x14ac:dyDescent="0.25">
      <c r="A58" s="390"/>
      <c r="B58" s="391"/>
      <c r="C58" s="392"/>
      <c r="D58" s="471"/>
      <c r="E58" s="472"/>
      <c r="F58" s="473"/>
      <c r="G58" s="394"/>
      <c r="H58" s="391"/>
      <c r="I58" s="391"/>
      <c r="J58" s="392"/>
      <c r="K58" s="394"/>
      <c r="L58" s="391"/>
      <c r="M58" s="392"/>
      <c r="N58" s="394"/>
      <c r="O58" s="391"/>
      <c r="P58" s="477"/>
    </row>
    <row r="59" spans="1:16" ht="15.75" thickBot="1" x14ac:dyDescent="0.3">
      <c r="A59" s="390"/>
      <c r="B59" s="391"/>
      <c r="C59" s="392"/>
      <c r="D59" s="471"/>
      <c r="E59" s="472"/>
      <c r="F59" s="473"/>
      <c r="G59" s="377"/>
      <c r="H59" s="380"/>
      <c r="I59" s="380"/>
      <c r="J59" s="378"/>
      <c r="K59" s="377"/>
      <c r="L59" s="380"/>
      <c r="M59" s="378"/>
      <c r="N59" s="377"/>
      <c r="O59" s="380"/>
      <c r="P59" s="454"/>
    </row>
    <row r="60" spans="1:16" x14ac:dyDescent="0.25">
      <c r="A60" s="390"/>
      <c r="B60" s="391"/>
      <c r="C60" s="392"/>
      <c r="D60" s="471"/>
      <c r="E60" s="472"/>
      <c r="F60" s="473"/>
      <c r="G60" s="375" t="s">
        <v>169</v>
      </c>
      <c r="H60" s="379"/>
      <c r="I60" s="379"/>
      <c r="J60" s="376"/>
      <c r="K60" s="375"/>
      <c r="L60" s="379"/>
      <c r="M60" s="376"/>
      <c r="N60" s="375"/>
      <c r="O60" s="379"/>
      <c r="P60" s="456"/>
    </row>
    <row r="61" spans="1:16" ht="15.75" thickBot="1" x14ac:dyDescent="0.3">
      <c r="A61" s="390"/>
      <c r="B61" s="391"/>
      <c r="C61" s="392"/>
      <c r="D61" s="471"/>
      <c r="E61" s="472"/>
      <c r="F61" s="473"/>
      <c r="G61" s="377"/>
      <c r="H61" s="380"/>
      <c r="I61" s="380"/>
      <c r="J61" s="378"/>
      <c r="K61" s="377"/>
      <c r="L61" s="380"/>
      <c r="M61" s="378"/>
      <c r="N61" s="377"/>
      <c r="O61" s="380"/>
      <c r="P61" s="454"/>
    </row>
    <row r="62" spans="1:16" x14ac:dyDescent="0.25">
      <c r="A62" s="390"/>
      <c r="B62" s="391"/>
      <c r="C62" s="392"/>
      <c r="D62" s="471"/>
      <c r="E62" s="472"/>
      <c r="F62" s="473"/>
      <c r="G62" s="375" t="s">
        <v>170</v>
      </c>
      <c r="H62" s="379"/>
      <c r="I62" s="379"/>
      <c r="J62" s="376"/>
      <c r="K62" s="375">
        <f>+G17</f>
        <v>322</v>
      </c>
      <c r="L62" s="379"/>
      <c r="M62" s="376"/>
      <c r="N62" s="413"/>
      <c r="O62" s="379"/>
      <c r="P62" s="456"/>
    </row>
    <row r="63" spans="1:16" ht="15.75" thickBot="1" x14ac:dyDescent="0.3">
      <c r="A63" s="390"/>
      <c r="B63" s="391"/>
      <c r="C63" s="392"/>
      <c r="D63" s="471"/>
      <c r="E63" s="472"/>
      <c r="F63" s="473"/>
      <c r="G63" s="377"/>
      <c r="H63" s="380"/>
      <c r="I63" s="380"/>
      <c r="J63" s="378"/>
      <c r="K63" s="377"/>
      <c r="L63" s="380"/>
      <c r="M63" s="378"/>
      <c r="N63" s="377"/>
      <c r="O63" s="380"/>
      <c r="P63" s="454"/>
    </row>
    <row r="64" spans="1:16" x14ac:dyDescent="0.25">
      <c r="A64" s="390"/>
      <c r="B64" s="391"/>
      <c r="C64" s="392"/>
      <c r="D64" s="471"/>
      <c r="E64" s="472"/>
      <c r="F64" s="473"/>
      <c r="G64" s="375" t="s">
        <v>110</v>
      </c>
      <c r="H64" s="379"/>
      <c r="I64" s="379"/>
      <c r="J64" s="376"/>
      <c r="K64" s="375">
        <f>K56+K60+K62</f>
        <v>322</v>
      </c>
      <c r="L64" s="379"/>
      <c r="M64" s="376"/>
      <c r="N64" s="413">
        <f>+K17</f>
        <v>3.3059548254620125E-2</v>
      </c>
      <c r="O64" s="379">
        <v>9.9904970902709847E-2</v>
      </c>
      <c r="P64" s="456">
        <v>9.9904970902709847E-2</v>
      </c>
    </row>
    <row r="65" spans="1:16" ht="15.75" thickBot="1" x14ac:dyDescent="0.3">
      <c r="A65" s="393"/>
      <c r="B65" s="380"/>
      <c r="C65" s="378"/>
      <c r="D65" s="474"/>
      <c r="E65" s="475"/>
      <c r="F65" s="476"/>
      <c r="G65" s="377"/>
      <c r="H65" s="380"/>
      <c r="I65" s="380"/>
      <c r="J65" s="378"/>
      <c r="K65" s="377"/>
      <c r="L65" s="380"/>
      <c r="M65" s="378"/>
      <c r="N65" s="377">
        <v>9.9904970902709847E-2</v>
      </c>
      <c r="O65" s="380">
        <v>9.9904970902709847E-2</v>
      </c>
      <c r="P65" s="454">
        <v>9.9904970902709847E-2</v>
      </c>
    </row>
    <row r="66" spans="1:16" x14ac:dyDescent="0.25">
      <c r="A66" s="389">
        <v>4</v>
      </c>
      <c r="B66" s="379"/>
      <c r="C66" s="376"/>
      <c r="D66" s="375" t="str">
        <f>+D19</f>
        <v xml:space="preserve">INDIAN SCHOOL AL MAABELA        </v>
      </c>
      <c r="E66" s="379"/>
      <c r="F66" s="376"/>
      <c r="G66" s="375" t="s">
        <v>168</v>
      </c>
      <c r="H66" s="379"/>
      <c r="I66" s="379"/>
      <c r="J66" s="376"/>
      <c r="K66" s="375"/>
      <c r="L66" s="379"/>
      <c r="M66" s="376"/>
      <c r="N66" s="375"/>
      <c r="O66" s="379"/>
      <c r="P66" s="456"/>
    </row>
    <row r="67" spans="1:16" ht="15.75" thickBot="1" x14ac:dyDescent="0.3">
      <c r="A67" s="390"/>
      <c r="B67" s="391"/>
      <c r="C67" s="392"/>
      <c r="D67" s="394"/>
      <c r="E67" s="391"/>
      <c r="F67" s="392"/>
      <c r="G67" s="377"/>
      <c r="H67" s="380"/>
      <c r="I67" s="380"/>
      <c r="J67" s="378"/>
      <c r="K67" s="377"/>
      <c r="L67" s="380"/>
      <c r="M67" s="378"/>
      <c r="N67" s="377"/>
      <c r="O67" s="380"/>
      <c r="P67" s="454"/>
    </row>
    <row r="68" spans="1:16" x14ac:dyDescent="0.25">
      <c r="A68" s="390"/>
      <c r="B68" s="391"/>
      <c r="C68" s="392"/>
      <c r="D68" s="394"/>
      <c r="E68" s="391"/>
      <c r="F68" s="392"/>
      <c r="G68" s="375" t="s">
        <v>169</v>
      </c>
      <c r="H68" s="379"/>
      <c r="I68" s="379"/>
      <c r="J68" s="376"/>
      <c r="K68" s="375"/>
      <c r="L68" s="379"/>
      <c r="M68" s="376"/>
      <c r="N68" s="375"/>
      <c r="O68" s="379"/>
      <c r="P68" s="456"/>
    </row>
    <row r="69" spans="1:16" ht="15.75" thickBot="1" x14ac:dyDescent="0.3">
      <c r="A69" s="390"/>
      <c r="B69" s="391"/>
      <c r="C69" s="392"/>
      <c r="D69" s="394"/>
      <c r="E69" s="391"/>
      <c r="F69" s="392"/>
      <c r="G69" s="377"/>
      <c r="H69" s="380"/>
      <c r="I69" s="380"/>
      <c r="J69" s="378"/>
      <c r="K69" s="377"/>
      <c r="L69" s="380"/>
      <c r="M69" s="378"/>
      <c r="N69" s="377"/>
      <c r="O69" s="380"/>
      <c r="P69" s="454"/>
    </row>
    <row r="70" spans="1:16" x14ac:dyDescent="0.25">
      <c r="A70" s="390"/>
      <c r="B70" s="391"/>
      <c r="C70" s="392"/>
      <c r="D70" s="394"/>
      <c r="E70" s="391"/>
      <c r="F70" s="392"/>
      <c r="G70" s="375" t="s">
        <v>170</v>
      </c>
      <c r="H70" s="379"/>
      <c r="I70" s="379"/>
      <c r="J70" s="376"/>
      <c r="K70" s="375">
        <f>+G19</f>
        <v>423</v>
      </c>
      <c r="L70" s="379"/>
      <c r="M70" s="376"/>
      <c r="N70" s="413"/>
      <c r="O70" s="379"/>
      <c r="P70" s="456"/>
    </row>
    <row r="71" spans="1:16" ht="15.75" thickBot="1" x14ac:dyDescent="0.3">
      <c r="A71" s="390"/>
      <c r="B71" s="391"/>
      <c r="C71" s="392"/>
      <c r="D71" s="394"/>
      <c r="E71" s="391"/>
      <c r="F71" s="392"/>
      <c r="G71" s="377"/>
      <c r="H71" s="380"/>
      <c r="I71" s="380"/>
      <c r="J71" s="378"/>
      <c r="K71" s="377"/>
      <c r="L71" s="380"/>
      <c r="M71" s="378"/>
      <c r="N71" s="377"/>
      <c r="O71" s="380"/>
      <c r="P71" s="454"/>
    </row>
    <row r="72" spans="1:16" x14ac:dyDescent="0.25">
      <c r="A72" s="390"/>
      <c r="B72" s="391"/>
      <c r="C72" s="392"/>
      <c r="D72" s="394"/>
      <c r="E72" s="391"/>
      <c r="F72" s="392"/>
      <c r="G72" s="375" t="s">
        <v>110</v>
      </c>
      <c r="H72" s="379"/>
      <c r="I72" s="379"/>
      <c r="J72" s="376"/>
      <c r="K72" s="375">
        <f>K66+K68+K70</f>
        <v>423</v>
      </c>
      <c r="L72" s="379"/>
      <c r="M72" s="376"/>
      <c r="N72" s="413">
        <f>+K19</f>
        <v>4.3429158110882958E-2</v>
      </c>
      <c r="O72" s="379">
        <v>9.22423052399374E-2</v>
      </c>
      <c r="P72" s="456">
        <v>9.22423052399374E-2</v>
      </c>
    </row>
    <row r="73" spans="1:16" ht="15.75" thickBot="1" x14ac:dyDescent="0.3">
      <c r="A73" s="393"/>
      <c r="B73" s="380"/>
      <c r="C73" s="378"/>
      <c r="D73" s="377"/>
      <c r="E73" s="380"/>
      <c r="F73" s="378"/>
      <c r="G73" s="377"/>
      <c r="H73" s="380"/>
      <c r="I73" s="380"/>
      <c r="J73" s="378"/>
      <c r="K73" s="377"/>
      <c r="L73" s="380"/>
      <c r="M73" s="378"/>
      <c r="N73" s="377">
        <v>9.22423052399374E-2</v>
      </c>
      <c r="O73" s="380">
        <v>9.22423052399374E-2</v>
      </c>
      <c r="P73" s="454">
        <v>9.22423052399374E-2</v>
      </c>
    </row>
    <row r="74" spans="1:16" ht="15" customHeight="1" x14ac:dyDescent="0.25">
      <c r="A74" s="389">
        <v>5</v>
      </c>
      <c r="B74" s="379"/>
      <c r="C74" s="376"/>
      <c r="D74" s="468" t="str">
        <f>+D21</f>
        <v>V T Saileswaran</v>
      </c>
      <c r="E74" s="469"/>
      <c r="F74" s="470"/>
      <c r="G74" s="375" t="s">
        <v>168</v>
      </c>
      <c r="H74" s="379"/>
      <c r="I74" s="379"/>
      <c r="J74" s="376"/>
      <c r="K74" s="375"/>
      <c r="L74" s="379"/>
      <c r="M74" s="376"/>
      <c r="N74" s="375"/>
      <c r="O74" s="379"/>
      <c r="P74" s="456"/>
    </row>
    <row r="75" spans="1:16" ht="15.75" thickBot="1" x14ac:dyDescent="0.3">
      <c r="A75" s="390"/>
      <c r="B75" s="391"/>
      <c r="C75" s="392"/>
      <c r="D75" s="471"/>
      <c r="E75" s="472"/>
      <c r="F75" s="473"/>
      <c r="G75" s="394"/>
      <c r="H75" s="391"/>
      <c r="I75" s="391"/>
      <c r="J75" s="392"/>
      <c r="K75" s="394"/>
      <c r="L75" s="391"/>
      <c r="M75" s="392"/>
      <c r="N75" s="394"/>
      <c r="O75" s="391"/>
      <c r="P75" s="477"/>
    </row>
    <row r="76" spans="1:16" ht="9.75" hidden="1" customHeight="1" thickBot="1" x14ac:dyDescent="0.3">
      <c r="A76" s="390"/>
      <c r="B76" s="391"/>
      <c r="C76" s="392"/>
      <c r="D76" s="471"/>
      <c r="E76" s="472"/>
      <c r="F76" s="473"/>
      <c r="G76" s="394"/>
      <c r="H76" s="391"/>
      <c r="I76" s="391"/>
      <c r="J76" s="392"/>
      <c r="K76" s="394"/>
      <c r="L76" s="391"/>
      <c r="M76" s="392"/>
      <c r="N76" s="394"/>
      <c r="O76" s="391"/>
      <c r="P76" s="477"/>
    </row>
    <row r="77" spans="1:16" ht="6" hidden="1" customHeight="1" thickBot="1" x14ac:dyDescent="0.3">
      <c r="A77" s="390"/>
      <c r="B77" s="391"/>
      <c r="C77" s="392"/>
      <c r="D77" s="471"/>
      <c r="E77" s="472"/>
      <c r="F77" s="473"/>
      <c r="G77" s="377"/>
      <c r="H77" s="380"/>
      <c r="I77" s="380"/>
      <c r="J77" s="378"/>
      <c r="K77" s="377"/>
      <c r="L77" s="380"/>
      <c r="M77" s="378"/>
      <c r="N77" s="377"/>
      <c r="O77" s="380"/>
      <c r="P77" s="454"/>
    </row>
    <row r="78" spans="1:16" x14ac:dyDescent="0.25">
      <c r="A78" s="390"/>
      <c r="B78" s="391"/>
      <c r="C78" s="392"/>
      <c r="D78" s="471"/>
      <c r="E78" s="472"/>
      <c r="F78" s="473"/>
      <c r="G78" s="375" t="s">
        <v>169</v>
      </c>
      <c r="H78" s="379"/>
      <c r="I78" s="379"/>
      <c r="J78" s="376"/>
      <c r="K78" s="375"/>
      <c r="L78" s="379"/>
      <c r="M78" s="376"/>
      <c r="N78" s="375"/>
      <c r="O78" s="379"/>
      <c r="P78" s="456"/>
    </row>
    <row r="79" spans="1:16" ht="15.75" thickBot="1" x14ac:dyDescent="0.3">
      <c r="A79" s="390"/>
      <c r="B79" s="391"/>
      <c r="C79" s="392"/>
      <c r="D79" s="471"/>
      <c r="E79" s="472"/>
      <c r="F79" s="473"/>
      <c r="G79" s="377"/>
      <c r="H79" s="380"/>
      <c r="I79" s="380"/>
      <c r="J79" s="378"/>
      <c r="K79" s="377"/>
      <c r="L79" s="380"/>
      <c r="M79" s="378"/>
      <c r="N79" s="377"/>
      <c r="O79" s="380"/>
      <c r="P79" s="454"/>
    </row>
    <row r="80" spans="1:16" x14ac:dyDescent="0.25">
      <c r="A80" s="390"/>
      <c r="B80" s="391"/>
      <c r="C80" s="392"/>
      <c r="D80" s="471"/>
      <c r="E80" s="472"/>
      <c r="F80" s="473"/>
      <c r="G80" s="375" t="s">
        <v>170</v>
      </c>
      <c r="H80" s="379"/>
      <c r="I80" s="379"/>
      <c r="J80" s="376"/>
      <c r="K80" s="375">
        <f>+G21</f>
        <v>273</v>
      </c>
      <c r="L80" s="379"/>
      <c r="M80" s="376"/>
      <c r="N80" s="375"/>
      <c r="O80" s="379"/>
      <c r="P80" s="456"/>
    </row>
    <row r="81" spans="1:22" ht="15.75" thickBot="1" x14ac:dyDescent="0.3">
      <c r="A81" s="390"/>
      <c r="B81" s="391"/>
      <c r="C81" s="392"/>
      <c r="D81" s="471"/>
      <c r="E81" s="472"/>
      <c r="F81" s="473"/>
      <c r="G81" s="377"/>
      <c r="H81" s="380"/>
      <c r="I81" s="380"/>
      <c r="J81" s="378"/>
      <c r="K81" s="377"/>
      <c r="L81" s="380"/>
      <c r="M81" s="378"/>
      <c r="N81" s="377"/>
      <c r="O81" s="380"/>
      <c r="P81" s="454"/>
    </row>
    <row r="82" spans="1:22" x14ac:dyDescent="0.25">
      <c r="A82" s="390"/>
      <c r="B82" s="391"/>
      <c r="C82" s="392"/>
      <c r="D82" s="471"/>
      <c r="E82" s="472"/>
      <c r="F82" s="473"/>
      <c r="G82" s="375" t="s">
        <v>110</v>
      </c>
      <c r="H82" s="379"/>
      <c r="I82" s="379"/>
      <c r="J82" s="376"/>
      <c r="K82" s="375">
        <f>K74+K78+K80</f>
        <v>273</v>
      </c>
      <c r="L82" s="379"/>
      <c r="M82" s="376"/>
      <c r="N82" s="413">
        <f>+K21</f>
        <v>2.8028747433264885E-2</v>
      </c>
      <c r="O82" s="379"/>
      <c r="P82" s="456"/>
    </row>
    <row r="83" spans="1:22" ht="10.5" customHeight="1" x14ac:dyDescent="0.25">
      <c r="A83" s="489"/>
      <c r="B83" s="482"/>
      <c r="C83" s="490"/>
      <c r="D83" s="491"/>
      <c r="E83" s="492"/>
      <c r="F83" s="493"/>
      <c r="G83" s="481"/>
      <c r="H83" s="482"/>
      <c r="I83" s="482"/>
      <c r="J83" s="490"/>
      <c r="K83" s="481"/>
      <c r="L83" s="482"/>
      <c r="M83" s="490"/>
      <c r="N83" s="481"/>
      <c r="O83" s="482"/>
      <c r="P83" s="483"/>
    </row>
    <row r="84" spans="1:22" x14ac:dyDescent="0.25">
      <c r="A84" s="358" t="s">
        <v>173</v>
      </c>
      <c r="B84" s="359"/>
      <c r="C84" s="358" t="s">
        <v>174</v>
      </c>
      <c r="D84" s="386"/>
      <c r="E84" s="386"/>
      <c r="F84" s="359"/>
    </row>
    <row r="85" spans="1:22" ht="15.75" thickBot="1" x14ac:dyDescent="0.3">
      <c r="A85" s="360"/>
      <c r="B85" s="361"/>
      <c r="C85" s="360"/>
      <c r="D85" s="363"/>
      <c r="E85" s="363"/>
      <c r="F85" s="361"/>
    </row>
    <row r="86" spans="1:22" ht="15" customHeight="1" x14ac:dyDescent="0.25">
      <c r="A86" s="356" t="s">
        <v>175</v>
      </c>
      <c r="B86" s="357"/>
      <c r="C86" s="356" t="s">
        <v>178</v>
      </c>
      <c r="D86" s="362"/>
      <c r="E86" s="362"/>
      <c r="F86" s="357"/>
    </row>
    <row r="87" spans="1:22" ht="15.75" thickBot="1" x14ac:dyDescent="0.3">
      <c r="A87" s="360"/>
      <c r="B87" s="361"/>
      <c r="C87" s="360"/>
      <c r="D87" s="363"/>
      <c r="E87" s="363"/>
      <c r="F87" s="361"/>
    </row>
    <row r="88" spans="1:22" x14ac:dyDescent="0.25">
      <c r="A88" s="356" t="s">
        <v>176</v>
      </c>
      <c r="B88" s="357"/>
      <c r="C88" s="367" t="s">
        <v>177</v>
      </c>
      <c r="D88" s="368"/>
      <c r="E88" s="368"/>
      <c r="F88" s="369"/>
      <c r="G88" s="356" t="s">
        <v>179</v>
      </c>
      <c r="H88" s="357"/>
      <c r="I88" s="356" t="s">
        <v>159</v>
      </c>
      <c r="J88" s="357"/>
    </row>
    <row r="89" spans="1:22" ht="15.75" thickBot="1" x14ac:dyDescent="0.3">
      <c r="A89" s="360"/>
      <c r="B89" s="361"/>
      <c r="C89" s="370"/>
      <c r="D89" s="371"/>
      <c r="E89" s="371"/>
      <c r="F89" s="372"/>
      <c r="G89" s="360"/>
      <c r="H89" s="361"/>
      <c r="I89" s="360"/>
      <c r="J89" s="361"/>
      <c r="T89" t="s">
        <v>399</v>
      </c>
      <c r="U89" s="10" t="s">
        <v>396</v>
      </c>
      <c r="V89">
        <v>39721</v>
      </c>
    </row>
    <row r="90" spans="1:22" x14ac:dyDescent="0.25">
      <c r="A90" s="375">
        <v>1</v>
      </c>
      <c r="B90" s="376"/>
      <c r="C90" s="375" t="s">
        <v>388</v>
      </c>
      <c r="D90" s="379"/>
      <c r="E90" s="379"/>
      <c r="F90" s="376"/>
      <c r="G90" s="381">
        <f>+V90</f>
        <v>9740</v>
      </c>
      <c r="H90" s="382"/>
      <c r="I90" s="385">
        <f>+(V90/V89)</f>
        <v>0.24521034213640139</v>
      </c>
      <c r="J90" s="382"/>
      <c r="T90" t="s">
        <v>398</v>
      </c>
      <c r="U90" s="10" t="s">
        <v>397</v>
      </c>
      <c r="V90">
        <v>9740</v>
      </c>
    </row>
    <row r="91" spans="1:22" ht="15.75" thickBot="1" x14ac:dyDescent="0.3">
      <c r="A91" s="377"/>
      <c r="B91" s="378"/>
      <c r="C91" s="377"/>
      <c r="D91" s="380"/>
      <c r="E91" s="380"/>
      <c r="F91" s="378"/>
      <c r="G91" s="383"/>
      <c r="H91" s="384"/>
      <c r="I91" s="383"/>
      <c r="J91" s="384"/>
      <c r="O91" s="204"/>
    </row>
    <row r="92" spans="1:22" x14ac:dyDescent="0.25">
      <c r="A92" s="375">
        <v>2</v>
      </c>
      <c r="B92" s="376"/>
      <c r="C92" s="375" t="s">
        <v>389</v>
      </c>
      <c r="D92" s="379"/>
      <c r="E92" s="379"/>
      <c r="F92" s="376"/>
      <c r="G92" s="381">
        <v>0</v>
      </c>
      <c r="H92" s="382"/>
      <c r="I92" s="385">
        <v>0</v>
      </c>
      <c r="J92" s="382"/>
    </row>
    <row r="93" spans="1:22" ht="15.75" thickBot="1" x14ac:dyDescent="0.3">
      <c r="A93" s="377"/>
      <c r="B93" s="378"/>
      <c r="C93" s="377"/>
      <c r="D93" s="380"/>
      <c r="E93" s="380"/>
      <c r="F93" s="378"/>
      <c r="G93" s="383"/>
      <c r="H93" s="384"/>
      <c r="I93" s="383"/>
      <c r="J93" s="384"/>
    </row>
    <row r="94" spans="1:22" x14ac:dyDescent="0.25">
      <c r="A94" s="356" t="s">
        <v>162</v>
      </c>
      <c r="B94" s="357"/>
      <c r="C94" s="356"/>
      <c r="D94" s="362"/>
      <c r="E94" s="362"/>
      <c r="F94" s="357"/>
      <c r="G94" s="356"/>
      <c r="H94" s="357"/>
      <c r="I94" s="356"/>
      <c r="J94" s="357"/>
    </row>
    <row r="95" spans="1:22" ht="15.75" thickBot="1" x14ac:dyDescent="0.3">
      <c r="A95" s="360"/>
      <c r="B95" s="361"/>
      <c r="C95" s="360"/>
      <c r="D95" s="363"/>
      <c r="E95" s="363"/>
      <c r="F95" s="361"/>
      <c r="G95" s="360"/>
      <c r="H95" s="361"/>
      <c r="I95" s="360"/>
      <c r="J95" s="361"/>
    </row>
    <row r="96" spans="1:22" x14ac:dyDescent="0.25">
      <c r="A96" s="356"/>
      <c r="B96" s="357"/>
      <c r="C96" s="356"/>
      <c r="D96" s="362"/>
      <c r="E96" s="362"/>
      <c r="F96" s="357"/>
      <c r="G96" s="356"/>
      <c r="H96" s="357"/>
      <c r="I96" s="356"/>
      <c r="J96" s="357"/>
    </row>
    <row r="97" spans="1:10" ht="15.75" thickBot="1" x14ac:dyDescent="0.3">
      <c r="A97" s="360"/>
      <c r="B97" s="361"/>
      <c r="C97" s="360"/>
      <c r="D97" s="363"/>
      <c r="E97" s="363"/>
      <c r="F97" s="361"/>
      <c r="G97" s="360"/>
      <c r="H97" s="361"/>
      <c r="I97" s="360"/>
      <c r="J97" s="361"/>
    </row>
    <row r="98" spans="1:10" ht="19.5" thickBot="1" x14ac:dyDescent="0.35">
      <c r="A98" s="85"/>
      <c r="B98" s="373"/>
      <c r="C98" s="374"/>
      <c r="D98" s="374"/>
      <c r="E98" s="374"/>
      <c r="F98" s="201" t="s">
        <v>103</v>
      </c>
      <c r="G98" s="365">
        <f>SUM(G90:H97)</f>
        <v>9740</v>
      </c>
      <c r="H98" s="366"/>
    </row>
  </sheetData>
  <mergeCells count="179">
    <mergeCell ref="K52:M53"/>
    <mergeCell ref="N52:P53"/>
    <mergeCell ref="G54:J55"/>
    <mergeCell ref="K54:M55"/>
    <mergeCell ref="A66:C73"/>
    <mergeCell ref="D66:F73"/>
    <mergeCell ref="G66:J67"/>
    <mergeCell ref="A90:B91"/>
    <mergeCell ref="C90:F91"/>
    <mergeCell ref="G90:H91"/>
    <mergeCell ref="I90:J91"/>
    <mergeCell ref="A74:C83"/>
    <mergeCell ref="D74:F83"/>
    <mergeCell ref="G74:J77"/>
    <mergeCell ref="K74:M77"/>
    <mergeCell ref="N74:P77"/>
    <mergeCell ref="G78:J79"/>
    <mergeCell ref="K78:M79"/>
    <mergeCell ref="N78:P79"/>
    <mergeCell ref="G80:J81"/>
    <mergeCell ref="K80:M81"/>
    <mergeCell ref="N80:P81"/>
    <mergeCell ref="G82:J83"/>
    <mergeCell ref="K82:M83"/>
    <mergeCell ref="K40:M41"/>
    <mergeCell ref="N40:P41"/>
    <mergeCell ref="G42:J43"/>
    <mergeCell ref="K42:M43"/>
    <mergeCell ref="N42:P43"/>
    <mergeCell ref="G44:J45"/>
    <mergeCell ref="K44:M45"/>
    <mergeCell ref="N44:P45"/>
    <mergeCell ref="G46:J47"/>
    <mergeCell ref="K46:M47"/>
    <mergeCell ref="N46:P47"/>
    <mergeCell ref="N82:P83"/>
    <mergeCell ref="K66:M67"/>
    <mergeCell ref="N66:P67"/>
    <mergeCell ref="G68:J69"/>
    <mergeCell ref="K68:M69"/>
    <mergeCell ref="N68:P69"/>
    <mergeCell ref="G70:J71"/>
    <mergeCell ref="K70:M71"/>
    <mergeCell ref="N70:P71"/>
    <mergeCell ref="G72:J73"/>
    <mergeCell ref="K72:M73"/>
    <mergeCell ref="N72:P73"/>
    <mergeCell ref="N54:P55"/>
    <mergeCell ref="A56:C65"/>
    <mergeCell ref="D56:F65"/>
    <mergeCell ref="G56:J59"/>
    <mergeCell ref="K56:M59"/>
    <mergeCell ref="N56:P59"/>
    <mergeCell ref="G60:J61"/>
    <mergeCell ref="K60:M61"/>
    <mergeCell ref="N60:P61"/>
    <mergeCell ref="G62:J63"/>
    <mergeCell ref="K62:M63"/>
    <mergeCell ref="N62:P63"/>
    <mergeCell ref="G64:J65"/>
    <mergeCell ref="K64:M65"/>
    <mergeCell ref="N64:P65"/>
    <mergeCell ref="A48:C55"/>
    <mergeCell ref="D48:F55"/>
    <mergeCell ref="G48:J49"/>
    <mergeCell ref="K48:M49"/>
    <mergeCell ref="N48:P49"/>
    <mergeCell ref="G50:J51"/>
    <mergeCell ref="K50:M51"/>
    <mergeCell ref="N50:P51"/>
    <mergeCell ref="G52:J53"/>
    <mergeCell ref="A19:C20"/>
    <mergeCell ref="D19:F20"/>
    <mergeCell ref="G19:J20"/>
    <mergeCell ref="K19:M20"/>
    <mergeCell ref="N19:P20"/>
    <mergeCell ref="A21:C21"/>
    <mergeCell ref="D21:F21"/>
    <mergeCell ref="G21:J21"/>
    <mergeCell ref="K21:M21"/>
    <mergeCell ref="N21:P21"/>
    <mergeCell ref="A1:H2"/>
    <mergeCell ref="I1:P2"/>
    <mergeCell ref="A3:H4"/>
    <mergeCell ref="I3:P4"/>
    <mergeCell ref="A5:C6"/>
    <mergeCell ref="D5:P6"/>
    <mergeCell ref="A7:C8"/>
    <mergeCell ref="D7:P8"/>
    <mergeCell ref="A9:C10"/>
    <mergeCell ref="D9:P10"/>
    <mergeCell ref="A11:C12"/>
    <mergeCell ref="D11:F12"/>
    <mergeCell ref="G11:J12"/>
    <mergeCell ref="K11:M12"/>
    <mergeCell ref="N11:P12"/>
    <mergeCell ref="A13:C14"/>
    <mergeCell ref="D13:F14"/>
    <mergeCell ref="G13:J14"/>
    <mergeCell ref="K13:M14"/>
    <mergeCell ref="N13:P14"/>
    <mergeCell ref="A15:C16"/>
    <mergeCell ref="D15:F16"/>
    <mergeCell ref="G15:J16"/>
    <mergeCell ref="K15:M16"/>
    <mergeCell ref="N15:P16"/>
    <mergeCell ref="A17:C18"/>
    <mergeCell ref="D17:F18"/>
    <mergeCell ref="G17:J18"/>
    <mergeCell ref="K17:M18"/>
    <mergeCell ref="N17:P18"/>
    <mergeCell ref="A24:C25"/>
    <mergeCell ref="D24:P25"/>
    <mergeCell ref="A26:C27"/>
    <mergeCell ref="D26:F27"/>
    <mergeCell ref="G26:J27"/>
    <mergeCell ref="K26:M27"/>
    <mergeCell ref="N26:P27"/>
    <mergeCell ref="A22:C22"/>
    <mergeCell ref="D22:F22"/>
    <mergeCell ref="G22:J22"/>
    <mergeCell ref="K22:M22"/>
    <mergeCell ref="N22:P22"/>
    <mergeCell ref="H23:I23"/>
    <mergeCell ref="A28:C29"/>
    <mergeCell ref="D28:F29"/>
    <mergeCell ref="G28:J29"/>
    <mergeCell ref="K28:M29"/>
    <mergeCell ref="N28:P29"/>
    <mergeCell ref="A30:C31"/>
    <mergeCell ref="D30:F31"/>
    <mergeCell ref="G30:J31"/>
    <mergeCell ref="K30:M31"/>
    <mergeCell ref="N30:P31"/>
    <mergeCell ref="K32:M33"/>
    <mergeCell ref="N32:P33"/>
    <mergeCell ref="A36:C37"/>
    <mergeCell ref="D36:P37"/>
    <mergeCell ref="A38:C39"/>
    <mergeCell ref="D38:F39"/>
    <mergeCell ref="G38:J39"/>
    <mergeCell ref="K38:M39"/>
    <mergeCell ref="N38:P39"/>
    <mergeCell ref="A34:C34"/>
    <mergeCell ref="D34:F34"/>
    <mergeCell ref="G34:J34"/>
    <mergeCell ref="K34:M34"/>
    <mergeCell ref="N34:P34"/>
    <mergeCell ref="H35:I35"/>
    <mergeCell ref="A84:B85"/>
    <mergeCell ref="C84:F85"/>
    <mergeCell ref="A86:B87"/>
    <mergeCell ref="C86:F87"/>
    <mergeCell ref="A88:B89"/>
    <mergeCell ref="I88:J89"/>
    <mergeCell ref="G88:H88"/>
    <mergeCell ref="G89:H89"/>
    <mergeCell ref="A32:C33"/>
    <mergeCell ref="D32:F33"/>
    <mergeCell ref="G32:J33"/>
    <mergeCell ref="A40:C47"/>
    <mergeCell ref="D40:F47"/>
    <mergeCell ref="G40:J41"/>
    <mergeCell ref="I94:J95"/>
    <mergeCell ref="G98:H98"/>
    <mergeCell ref="G96:H97"/>
    <mergeCell ref="I96:J97"/>
    <mergeCell ref="C88:F88"/>
    <mergeCell ref="C89:F89"/>
    <mergeCell ref="G94:H95"/>
    <mergeCell ref="B98:E98"/>
    <mergeCell ref="C94:F95"/>
    <mergeCell ref="C96:F97"/>
    <mergeCell ref="A94:B95"/>
    <mergeCell ref="A96:B97"/>
    <mergeCell ref="A92:B93"/>
    <mergeCell ref="C92:F93"/>
    <mergeCell ref="G92:H93"/>
    <mergeCell ref="I92:J93"/>
  </mergeCells>
  <pageMargins left="0.7" right="0.7" top="0.75" bottom="0.75" header="0.3" footer="0.3"/>
  <pageSetup scale="6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K38"/>
  <sheetViews>
    <sheetView topLeftCell="A22" zoomScaleNormal="100" workbookViewId="0">
      <selection activeCell="E4" sqref="E4:F4"/>
    </sheetView>
  </sheetViews>
  <sheetFormatPr defaultRowHeight="15" x14ac:dyDescent="0.25"/>
  <cols>
    <col min="2" max="2" width="20.5703125" customWidth="1"/>
    <col min="3" max="3" width="14.42578125" customWidth="1"/>
    <col min="4" max="4" width="15.28515625" customWidth="1"/>
    <col min="5" max="5" width="24.42578125" customWidth="1"/>
    <col min="6" max="6" width="21.5703125" customWidth="1"/>
  </cols>
  <sheetData>
    <row r="1" spans="1:11" ht="32.25" customHeight="1" x14ac:dyDescent="0.25">
      <c r="A1" s="364" t="s">
        <v>182</v>
      </c>
      <c r="B1" s="494"/>
      <c r="C1" s="494"/>
      <c r="D1" s="494"/>
      <c r="E1" s="494"/>
      <c r="F1" s="494"/>
      <c r="G1" s="494"/>
      <c r="H1" s="494"/>
      <c r="I1" s="494"/>
      <c r="J1" s="494"/>
    </row>
    <row r="2" spans="1:11" ht="31.5" customHeight="1" x14ac:dyDescent="0.25">
      <c r="E2" s="92" t="s">
        <v>183</v>
      </c>
      <c r="G2" s="88"/>
    </row>
    <row r="3" spans="1:11" ht="24" customHeight="1" x14ac:dyDescent="0.25">
      <c r="A3" s="358" t="s">
        <v>186</v>
      </c>
      <c r="B3" s="386"/>
      <c r="C3" s="386"/>
      <c r="D3" s="386"/>
      <c r="E3" s="497" t="str">
        <f>Funding!I1</f>
        <v>Bank: State Bank of India, Muscat</v>
      </c>
      <c r="F3" s="498"/>
      <c r="G3" s="190"/>
      <c r="H3" s="190"/>
      <c r="I3" s="190"/>
    </row>
    <row r="4" spans="1:11" ht="20.25" customHeight="1" x14ac:dyDescent="0.25">
      <c r="A4" s="358" t="s">
        <v>184</v>
      </c>
      <c r="B4" s="386"/>
      <c r="C4" s="386"/>
      <c r="D4" s="386"/>
      <c r="E4" s="499">
        <f>Funding!I3</f>
        <v>43922</v>
      </c>
      <c r="F4" s="500"/>
      <c r="G4" s="87"/>
      <c r="H4" s="87"/>
      <c r="I4" s="87"/>
    </row>
    <row r="5" spans="1:11" ht="30" customHeight="1" x14ac:dyDescent="0.25">
      <c r="A5" s="501" t="s">
        <v>185</v>
      </c>
      <c r="B5" s="501"/>
      <c r="C5" s="501"/>
      <c r="D5" s="501"/>
      <c r="E5" s="501"/>
      <c r="F5" s="501"/>
      <c r="G5" s="88"/>
      <c r="H5" s="88"/>
      <c r="I5" s="88"/>
      <c r="J5" s="88"/>
      <c r="K5" s="88"/>
    </row>
    <row r="6" spans="1:11" ht="15.75" customHeight="1" x14ac:dyDescent="0.25">
      <c r="A6" s="364"/>
      <c r="B6" s="494"/>
      <c r="C6" s="494"/>
      <c r="D6" s="494"/>
      <c r="E6" s="494"/>
      <c r="F6" s="494"/>
      <c r="G6" s="494"/>
      <c r="H6" s="494"/>
      <c r="I6" s="494"/>
      <c r="J6" s="494"/>
      <c r="K6" s="494"/>
    </row>
    <row r="7" spans="1:11" ht="63" customHeight="1" x14ac:dyDescent="0.25">
      <c r="A7" s="89" t="s">
        <v>187</v>
      </c>
      <c r="B7" s="89" t="s">
        <v>188</v>
      </c>
      <c r="C7" s="90" t="s">
        <v>189</v>
      </c>
      <c r="D7" s="90" t="s">
        <v>190</v>
      </c>
      <c r="E7" s="91" t="s">
        <v>191</v>
      </c>
      <c r="F7" s="91" t="s">
        <v>192</v>
      </c>
    </row>
    <row r="8" spans="1:11" x14ac:dyDescent="0.25">
      <c r="A8" s="9"/>
      <c r="B8" s="9"/>
      <c r="C8" s="9"/>
      <c r="D8" s="9"/>
      <c r="E8" s="9"/>
      <c r="F8" s="9"/>
    </row>
    <row r="9" spans="1:11" x14ac:dyDescent="0.25">
      <c r="A9" s="9"/>
      <c r="B9" s="9"/>
      <c r="C9" s="9"/>
      <c r="D9" s="9"/>
      <c r="E9" s="9"/>
      <c r="F9" s="9"/>
    </row>
    <row r="10" spans="1:11" x14ac:dyDescent="0.25">
      <c r="A10" s="9"/>
      <c r="B10" s="9"/>
      <c r="C10" s="9"/>
      <c r="D10" s="9"/>
      <c r="E10" s="9"/>
      <c r="F10" s="9"/>
    </row>
    <row r="11" spans="1:11" x14ac:dyDescent="0.25">
      <c r="A11" s="9"/>
      <c r="B11" s="9"/>
      <c r="C11" s="9"/>
      <c r="D11" s="9"/>
      <c r="E11" s="9"/>
      <c r="F11" s="9"/>
    </row>
    <row r="12" spans="1:11" x14ac:dyDescent="0.25">
      <c r="A12" s="9"/>
      <c r="B12" s="9"/>
      <c r="C12" s="9"/>
      <c r="D12" s="9"/>
      <c r="E12" s="9"/>
      <c r="F12" s="9"/>
    </row>
    <row r="13" spans="1:11" x14ac:dyDescent="0.25">
      <c r="A13" s="9"/>
      <c r="B13" s="9"/>
      <c r="C13" s="9"/>
      <c r="D13" s="9"/>
      <c r="E13" s="9"/>
      <c r="F13" s="9"/>
    </row>
    <row r="14" spans="1:11" x14ac:dyDescent="0.25">
      <c r="A14" s="9"/>
      <c r="B14" s="9"/>
      <c r="C14" s="9"/>
      <c r="D14" s="9"/>
      <c r="E14" s="9"/>
      <c r="F14" s="9"/>
    </row>
    <row r="15" spans="1:11" x14ac:dyDescent="0.25">
      <c r="A15" s="9"/>
      <c r="B15" s="9"/>
      <c r="C15" s="9"/>
      <c r="D15" s="9"/>
      <c r="E15" s="9"/>
      <c r="F15" s="9"/>
    </row>
    <row r="16" spans="1:11" x14ac:dyDescent="0.25">
      <c r="A16" s="9"/>
      <c r="B16" s="9"/>
      <c r="C16" s="9"/>
      <c r="D16" s="9"/>
      <c r="E16" s="9"/>
      <c r="F16" s="9"/>
    </row>
    <row r="17" spans="1:6" x14ac:dyDescent="0.25">
      <c r="A17" s="9"/>
      <c r="B17" s="9"/>
      <c r="C17" s="9"/>
      <c r="D17" s="9"/>
      <c r="E17" s="9"/>
      <c r="F17" s="9"/>
    </row>
    <row r="18" spans="1:6" x14ac:dyDescent="0.25">
      <c r="A18" s="9"/>
      <c r="B18" s="9"/>
      <c r="C18" s="9"/>
      <c r="D18" s="9"/>
      <c r="E18" s="9"/>
      <c r="F18" s="9"/>
    </row>
    <row r="19" spans="1:6" x14ac:dyDescent="0.25">
      <c r="A19" s="9"/>
      <c r="B19" s="9"/>
      <c r="C19" s="9"/>
      <c r="D19" s="9"/>
      <c r="E19" s="9"/>
      <c r="F19" s="9"/>
    </row>
    <row r="20" spans="1:6" x14ac:dyDescent="0.25">
      <c r="A20" s="9" t="s">
        <v>103</v>
      </c>
      <c r="B20" s="9">
        <f>SUM(B8:B19)</f>
        <v>0</v>
      </c>
      <c r="C20" s="9"/>
      <c r="D20" s="9"/>
      <c r="E20" s="9"/>
      <c r="F20" s="9">
        <f>SUM(F8:F19)</f>
        <v>0</v>
      </c>
    </row>
    <row r="21" spans="1:6" x14ac:dyDescent="0.25">
      <c r="A21" s="495"/>
      <c r="B21" s="495"/>
      <c r="C21" s="495"/>
      <c r="D21" s="495"/>
      <c r="E21" s="495"/>
      <c r="F21" s="495"/>
    </row>
    <row r="22" spans="1:6" ht="27.75" customHeight="1" x14ac:dyDescent="0.25">
      <c r="A22" s="496" t="s">
        <v>193</v>
      </c>
      <c r="B22" s="496"/>
      <c r="C22" s="496"/>
      <c r="D22" s="496"/>
      <c r="E22" s="496"/>
      <c r="F22" s="496"/>
    </row>
    <row r="24" spans="1:6" ht="45" x14ac:dyDescent="0.25">
      <c r="A24" s="93" t="s">
        <v>156</v>
      </c>
      <c r="B24" s="93" t="s">
        <v>189</v>
      </c>
      <c r="C24" s="89" t="s">
        <v>194</v>
      </c>
      <c r="D24" s="93" t="s">
        <v>190</v>
      </c>
      <c r="E24" s="93" t="s">
        <v>191</v>
      </c>
      <c r="F24" s="93" t="s">
        <v>192</v>
      </c>
    </row>
    <row r="25" spans="1:6" x14ac:dyDescent="0.25">
      <c r="A25" s="9"/>
      <c r="B25" s="9"/>
      <c r="C25" s="9"/>
      <c r="D25" s="9"/>
      <c r="E25" s="9"/>
      <c r="F25" s="9"/>
    </row>
    <row r="26" spans="1:6" x14ac:dyDescent="0.25">
      <c r="A26" s="9"/>
      <c r="B26" s="9"/>
      <c r="C26" s="9"/>
      <c r="D26" s="9"/>
      <c r="E26" s="9"/>
      <c r="F26" s="9"/>
    </row>
    <row r="27" spans="1:6" x14ac:dyDescent="0.25">
      <c r="A27" s="9"/>
      <c r="B27" s="9"/>
      <c r="C27" s="9"/>
      <c r="D27" s="9"/>
      <c r="E27" s="9"/>
      <c r="F27" s="9"/>
    </row>
    <row r="28" spans="1:6" x14ac:dyDescent="0.25">
      <c r="A28" s="9"/>
      <c r="B28" s="9"/>
      <c r="C28" s="9"/>
      <c r="D28" s="9"/>
      <c r="E28" s="9"/>
      <c r="F28" s="9"/>
    </row>
    <row r="29" spans="1:6" x14ac:dyDescent="0.25">
      <c r="A29" s="9"/>
      <c r="B29" s="9"/>
      <c r="C29" s="9"/>
      <c r="D29" s="9"/>
      <c r="E29" s="9"/>
      <c r="F29" s="9"/>
    </row>
    <row r="30" spans="1:6" x14ac:dyDescent="0.25">
      <c r="A30" s="9"/>
      <c r="B30" s="9"/>
      <c r="C30" s="9"/>
      <c r="D30" s="9"/>
      <c r="E30" s="9"/>
      <c r="F30" s="9"/>
    </row>
    <row r="31" spans="1:6" x14ac:dyDescent="0.25">
      <c r="A31" s="9"/>
      <c r="B31" s="9"/>
      <c r="C31" s="9"/>
      <c r="D31" s="9"/>
      <c r="E31" s="9"/>
      <c r="F31" s="9"/>
    </row>
    <row r="32" spans="1:6" x14ac:dyDescent="0.25">
      <c r="A32" s="9"/>
      <c r="B32" s="9"/>
      <c r="C32" s="9"/>
      <c r="D32" s="9"/>
      <c r="E32" s="9"/>
      <c r="F32" s="9"/>
    </row>
    <row r="33" spans="1:6" x14ac:dyDescent="0.25">
      <c r="A33" s="9"/>
      <c r="B33" s="9"/>
      <c r="C33" s="9"/>
      <c r="D33" s="9"/>
      <c r="E33" s="9"/>
      <c r="F33" s="9"/>
    </row>
    <row r="34" spans="1:6" x14ac:dyDescent="0.25">
      <c r="A34" s="9"/>
      <c r="B34" s="9"/>
      <c r="C34" s="9"/>
      <c r="D34" s="9"/>
      <c r="E34" s="9"/>
      <c r="F34" s="9"/>
    </row>
    <row r="35" spans="1:6" x14ac:dyDescent="0.25">
      <c r="A35" s="9"/>
      <c r="B35" s="9"/>
      <c r="C35" s="9"/>
      <c r="D35" s="9"/>
      <c r="E35" s="9"/>
      <c r="F35" s="9"/>
    </row>
    <row r="36" spans="1:6" x14ac:dyDescent="0.25">
      <c r="A36" s="9"/>
      <c r="B36" s="9"/>
      <c r="C36" s="9"/>
      <c r="D36" s="9"/>
      <c r="E36" s="9"/>
      <c r="F36" s="9"/>
    </row>
    <row r="37" spans="1:6" x14ac:dyDescent="0.25">
      <c r="A37" s="9"/>
      <c r="B37" s="9"/>
      <c r="C37" s="9"/>
      <c r="D37" s="9"/>
      <c r="E37" s="9"/>
      <c r="F37" s="9"/>
    </row>
    <row r="38" spans="1:6" x14ac:dyDescent="0.25">
      <c r="A38" s="9" t="s">
        <v>103</v>
      </c>
      <c r="B38" s="9"/>
      <c r="C38" s="9">
        <f>SUM(C25:C37)</f>
        <v>0</v>
      </c>
      <c r="D38" s="9"/>
      <c r="E38" s="9"/>
      <c r="F38" s="9">
        <f>SUM(F25:F37)</f>
        <v>0</v>
      </c>
    </row>
  </sheetData>
  <mergeCells count="9">
    <mergeCell ref="A1:J1"/>
    <mergeCell ref="A6:K6"/>
    <mergeCell ref="A21:F21"/>
    <mergeCell ref="A22:F22"/>
    <mergeCell ref="A3:D3"/>
    <mergeCell ref="E3:F3"/>
    <mergeCell ref="A4:D4"/>
    <mergeCell ref="E4:F4"/>
    <mergeCell ref="A5:F5"/>
  </mergeCells>
  <pageMargins left="0.7" right="0.7" top="0.75" bottom="0.75" header="0.3" footer="0.3"/>
  <pageSetup scale="75" orientation="portrait" r:id="rId1"/>
  <colBreaks count="1" manualBreakCount="1">
    <brk id="6"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L32"/>
  <sheetViews>
    <sheetView topLeftCell="A19" zoomScaleNormal="100" workbookViewId="0">
      <selection activeCell="F3" sqref="F3:J3"/>
    </sheetView>
  </sheetViews>
  <sheetFormatPr defaultRowHeight="15" x14ac:dyDescent="0.25"/>
  <cols>
    <col min="4" max="4" width="11" customWidth="1"/>
    <col min="5" max="5" width="10.42578125" customWidth="1"/>
    <col min="8" max="8" width="14.140625" customWidth="1"/>
    <col min="9" max="9" width="10.28515625" customWidth="1"/>
    <col min="10" max="10" width="12.140625" customWidth="1"/>
  </cols>
  <sheetData>
    <row r="1" spans="1:12" ht="47.25" customHeight="1" x14ac:dyDescent="0.25">
      <c r="B1" s="364" t="s">
        <v>198</v>
      </c>
      <c r="C1" s="494"/>
      <c r="D1" s="494"/>
      <c r="E1" s="494"/>
      <c r="F1" s="494"/>
      <c r="G1" s="494"/>
      <c r="H1" s="494"/>
      <c r="I1" s="494"/>
      <c r="J1" s="494"/>
    </row>
    <row r="2" spans="1:12" ht="44.25" customHeight="1" x14ac:dyDescent="0.25">
      <c r="B2" s="505" t="s">
        <v>195</v>
      </c>
      <c r="C2" s="505"/>
      <c r="D2" s="505"/>
      <c r="E2" s="505"/>
      <c r="F2" s="513" t="str">
        <f>Funding!I1</f>
        <v>Bank: State Bank of India, Muscat</v>
      </c>
      <c r="G2" s="513"/>
      <c r="H2" s="513"/>
      <c r="I2" s="513"/>
      <c r="J2" s="513"/>
    </row>
    <row r="3" spans="1:12" ht="44.25" customHeight="1" x14ac:dyDescent="0.25">
      <c r="B3" s="448" t="s">
        <v>184</v>
      </c>
      <c r="C3" s="449"/>
      <c r="D3" s="449"/>
      <c r="E3" s="519"/>
      <c r="F3" s="520">
        <f>Funding!I3</f>
        <v>43922</v>
      </c>
      <c r="G3" s="521"/>
      <c r="H3" s="521"/>
      <c r="I3" s="521"/>
      <c r="J3" s="522"/>
    </row>
    <row r="4" spans="1:12" ht="43.5" customHeight="1" thickBot="1" x14ac:dyDescent="0.3">
      <c r="B4" s="94" t="s">
        <v>197</v>
      </c>
      <c r="C4" s="517" t="s">
        <v>199</v>
      </c>
      <c r="D4" s="517"/>
      <c r="E4" s="517"/>
      <c r="F4" s="517"/>
      <c r="G4" s="518"/>
      <c r="H4" s="518"/>
      <c r="I4" s="517"/>
      <c r="J4" s="517"/>
    </row>
    <row r="5" spans="1:12" ht="107.25" customHeight="1" thickBot="1" x14ac:dyDescent="0.3">
      <c r="A5" s="502" t="s">
        <v>176</v>
      </c>
      <c r="B5" s="505" t="s">
        <v>200</v>
      </c>
      <c r="C5" s="505" t="s">
        <v>201</v>
      </c>
      <c r="D5" s="505" t="s">
        <v>202</v>
      </c>
      <c r="E5" s="398" t="s">
        <v>205</v>
      </c>
      <c r="F5" s="355"/>
      <c r="G5" s="358" t="s">
        <v>208</v>
      </c>
      <c r="H5" s="386"/>
      <c r="I5" s="505" t="s">
        <v>203</v>
      </c>
      <c r="J5" s="505" t="s">
        <v>204</v>
      </c>
    </row>
    <row r="6" spans="1:12" ht="15.75" hidden="1" customHeight="1" thickBot="1" x14ac:dyDescent="0.3">
      <c r="A6" s="503"/>
      <c r="B6" s="505"/>
      <c r="C6" s="505"/>
      <c r="D6" s="505"/>
      <c r="E6" s="386"/>
      <c r="F6" s="386"/>
      <c r="G6" s="386"/>
      <c r="H6" s="386"/>
      <c r="I6" s="505"/>
      <c r="J6" s="505"/>
    </row>
    <row r="7" spans="1:12" x14ac:dyDescent="0.25">
      <c r="A7" s="504"/>
      <c r="B7" s="505"/>
      <c r="C7" s="505"/>
      <c r="D7" s="505"/>
      <c r="E7" s="102" t="s">
        <v>206</v>
      </c>
      <c r="F7" s="100" t="s">
        <v>207</v>
      </c>
      <c r="G7" s="100" t="s">
        <v>209</v>
      </c>
      <c r="H7" s="101" t="s">
        <v>207</v>
      </c>
      <c r="I7" s="505"/>
      <c r="J7" s="505"/>
      <c r="L7" s="192"/>
    </row>
    <row r="8" spans="1:12" x14ac:dyDescent="0.25">
      <c r="A8" s="98"/>
      <c r="B8" s="98"/>
      <c r="C8" s="98"/>
      <c r="D8" s="98"/>
      <c r="E8" s="98"/>
      <c r="F8" s="98"/>
      <c r="G8" s="98"/>
      <c r="H8" s="98"/>
      <c r="I8" s="98"/>
      <c r="J8" s="98"/>
    </row>
    <row r="9" spans="1:12" x14ac:dyDescent="0.25">
      <c r="A9" s="98"/>
      <c r="B9" s="98"/>
      <c r="C9" s="98"/>
      <c r="D9" s="98"/>
      <c r="E9" s="98"/>
      <c r="F9" s="98"/>
      <c r="G9" s="98"/>
      <c r="H9" s="98"/>
      <c r="I9" s="98"/>
      <c r="J9" s="98"/>
    </row>
    <row r="10" spans="1:12" x14ac:dyDescent="0.25">
      <c r="A10" s="98"/>
      <c r="B10" s="98"/>
      <c r="C10" s="98"/>
      <c r="D10" s="98"/>
      <c r="E10" s="98"/>
      <c r="F10" s="98"/>
      <c r="G10" s="98"/>
      <c r="H10" s="98"/>
      <c r="I10" s="98"/>
      <c r="J10" s="98"/>
    </row>
    <row r="11" spans="1:12" x14ac:dyDescent="0.25">
      <c r="A11" s="98"/>
      <c r="B11" s="98"/>
      <c r="C11" s="191"/>
      <c r="D11" s="98"/>
      <c r="E11" s="98"/>
      <c r="F11" s="98"/>
      <c r="G11" s="98"/>
      <c r="H11" s="98"/>
      <c r="I11" s="98"/>
      <c r="J11" s="98"/>
    </row>
    <row r="12" spans="1:12" ht="69" x14ac:dyDescent="0.25">
      <c r="A12" s="98"/>
      <c r="B12" s="194"/>
      <c r="C12" s="194"/>
      <c r="D12" s="194"/>
      <c r="E12" s="195" t="s">
        <v>385</v>
      </c>
      <c r="F12" s="194"/>
      <c r="G12" s="194"/>
      <c r="H12" s="194"/>
      <c r="I12" s="98"/>
      <c r="J12" s="193"/>
    </row>
    <row r="13" spans="1:12" x14ac:dyDescent="0.25">
      <c r="A13" s="98"/>
      <c r="B13" s="98"/>
      <c r="C13" s="98"/>
      <c r="D13" s="98"/>
      <c r="E13" s="98"/>
      <c r="F13" s="98"/>
      <c r="G13" s="98"/>
      <c r="H13" s="98"/>
      <c r="I13" s="98"/>
      <c r="J13" s="98"/>
    </row>
    <row r="14" spans="1:12" x14ac:dyDescent="0.25">
      <c r="A14" s="98"/>
      <c r="B14" s="98"/>
      <c r="C14" s="98"/>
      <c r="D14" s="98"/>
      <c r="E14" s="98"/>
      <c r="F14" s="98"/>
      <c r="G14" s="98"/>
      <c r="H14" s="98"/>
      <c r="I14" s="98"/>
      <c r="J14" s="98"/>
    </row>
    <row r="15" spans="1:12" x14ac:dyDescent="0.25">
      <c r="A15" s="98"/>
      <c r="B15" s="98"/>
      <c r="C15" s="98"/>
      <c r="D15" s="98"/>
      <c r="E15" s="98"/>
      <c r="F15" s="98"/>
      <c r="G15" s="98"/>
      <c r="H15" s="98"/>
      <c r="I15" s="98"/>
      <c r="J15" s="98"/>
    </row>
    <row r="16" spans="1:12" x14ac:dyDescent="0.25">
      <c r="A16" s="98"/>
      <c r="B16" s="98"/>
      <c r="C16" s="98"/>
      <c r="D16" s="98"/>
      <c r="E16" s="98"/>
      <c r="F16" s="98"/>
      <c r="G16" s="98"/>
      <c r="H16" s="98"/>
      <c r="I16" s="98"/>
      <c r="J16" s="98"/>
    </row>
    <row r="17" spans="1:11" x14ac:dyDescent="0.25">
      <c r="A17" s="98"/>
      <c r="B17" s="98"/>
      <c r="C17" s="98"/>
      <c r="D17" s="98"/>
      <c r="E17" s="98"/>
      <c r="F17" s="98"/>
      <c r="G17" s="98"/>
      <c r="H17" s="98"/>
      <c r="I17" s="98"/>
      <c r="J17" s="98"/>
    </row>
    <row r="18" spans="1:11" x14ac:dyDescent="0.25">
      <c r="A18" s="98"/>
      <c r="B18" s="98"/>
      <c r="C18" s="98"/>
      <c r="D18" s="98"/>
      <c r="E18" s="98"/>
      <c r="F18" s="98"/>
      <c r="G18" s="98"/>
      <c r="H18" s="98"/>
      <c r="I18" s="98"/>
      <c r="J18" s="98"/>
    </row>
    <row r="20" spans="1:11" ht="39" customHeight="1" thickBot="1" x14ac:dyDescent="0.3">
      <c r="B20" s="95" t="s">
        <v>175</v>
      </c>
      <c r="C20" s="510" t="s">
        <v>210</v>
      </c>
      <c r="D20" s="511"/>
      <c r="E20" s="511"/>
      <c r="F20" s="511"/>
      <c r="G20" s="511"/>
      <c r="H20" s="511"/>
      <c r="I20" s="511"/>
      <c r="J20" s="511"/>
      <c r="K20" s="511"/>
    </row>
    <row r="21" spans="1:11" ht="26.25" customHeight="1" x14ac:dyDescent="0.25">
      <c r="A21" s="505" t="s">
        <v>211</v>
      </c>
      <c r="B21" s="506" t="s">
        <v>212</v>
      </c>
      <c r="C21" s="508" t="s">
        <v>213</v>
      </c>
      <c r="D21" s="508" t="s">
        <v>214</v>
      </c>
      <c r="E21" s="508" t="s">
        <v>215</v>
      </c>
      <c r="F21" s="508" t="s">
        <v>216</v>
      </c>
      <c r="G21" s="96" t="s">
        <v>217</v>
      </c>
      <c r="H21" s="512" t="s">
        <v>219</v>
      </c>
      <c r="I21" s="512"/>
      <c r="J21" s="512"/>
      <c r="K21" s="512"/>
    </row>
    <row r="22" spans="1:11" x14ac:dyDescent="0.25">
      <c r="A22" s="505"/>
      <c r="B22" s="507"/>
      <c r="C22" s="509"/>
      <c r="D22" s="509"/>
      <c r="E22" s="509"/>
      <c r="F22" s="509"/>
      <c r="G22" s="97" t="s">
        <v>218</v>
      </c>
      <c r="H22" s="513" t="s">
        <v>220</v>
      </c>
      <c r="I22" s="515" t="s">
        <v>221</v>
      </c>
      <c r="J22" s="515" t="s">
        <v>222</v>
      </c>
      <c r="K22" s="515" t="s">
        <v>223</v>
      </c>
    </row>
    <row r="23" spans="1:11" x14ac:dyDescent="0.25">
      <c r="A23" s="500"/>
      <c r="B23" s="507"/>
      <c r="C23" s="509"/>
      <c r="D23" s="509"/>
      <c r="E23" s="509"/>
      <c r="F23" s="509"/>
      <c r="G23" s="97"/>
      <c r="H23" s="514"/>
      <c r="I23" s="516"/>
      <c r="J23" s="516"/>
      <c r="K23" s="516"/>
    </row>
    <row r="24" spans="1:11" x14ac:dyDescent="0.25">
      <c r="A24" s="98"/>
      <c r="B24" s="98"/>
      <c r="C24" s="98"/>
      <c r="D24" s="98"/>
      <c r="E24" s="98"/>
      <c r="F24" s="98"/>
      <c r="G24" s="98"/>
      <c r="H24" s="98"/>
      <c r="I24" s="98"/>
      <c r="J24" s="98"/>
      <c r="K24" s="98"/>
    </row>
    <row r="25" spans="1:11" x14ac:dyDescent="0.25">
      <c r="A25" s="98"/>
      <c r="B25" s="98"/>
      <c r="C25" s="98"/>
      <c r="D25" s="98"/>
      <c r="E25" s="98"/>
      <c r="F25" s="98"/>
      <c r="G25" s="98"/>
      <c r="H25" s="98"/>
      <c r="I25" s="98"/>
      <c r="J25" s="98"/>
      <c r="K25" s="98"/>
    </row>
    <row r="26" spans="1:11" x14ac:dyDescent="0.25">
      <c r="A26" s="98"/>
      <c r="B26" s="98"/>
      <c r="C26" s="98"/>
      <c r="D26" s="98"/>
      <c r="E26" s="98"/>
      <c r="F26" s="98"/>
      <c r="G26" s="98"/>
      <c r="H26" s="98"/>
      <c r="I26" s="98"/>
      <c r="J26" s="98"/>
      <c r="K26" s="98"/>
    </row>
    <row r="27" spans="1:11" ht="69" x14ac:dyDescent="0.25">
      <c r="A27" s="191"/>
      <c r="B27" s="194"/>
      <c r="C27" s="194"/>
      <c r="D27" s="194"/>
      <c r="E27" s="195" t="s">
        <v>385</v>
      </c>
      <c r="F27" s="194"/>
      <c r="G27" s="194"/>
      <c r="H27" s="194"/>
      <c r="I27" s="191"/>
      <c r="J27" s="193"/>
      <c r="K27" s="191"/>
    </row>
    <row r="28" spans="1:11" x14ac:dyDescent="0.25">
      <c r="A28" s="98"/>
      <c r="B28" s="98"/>
      <c r="C28" s="98"/>
      <c r="D28" s="98"/>
      <c r="E28" s="98"/>
      <c r="F28" s="98"/>
      <c r="G28" s="98"/>
      <c r="H28" s="98"/>
      <c r="I28" s="98"/>
      <c r="J28" s="98"/>
      <c r="K28" s="98"/>
    </row>
    <row r="29" spans="1:11" x14ac:dyDescent="0.25">
      <c r="A29" s="98"/>
      <c r="B29" s="98"/>
      <c r="C29" s="98"/>
      <c r="D29" s="98"/>
      <c r="E29" s="98"/>
      <c r="F29" s="98"/>
      <c r="G29" s="98"/>
      <c r="H29" s="98"/>
      <c r="I29" s="98"/>
      <c r="J29" s="98"/>
      <c r="K29" s="98"/>
    </row>
    <row r="30" spans="1:11" x14ac:dyDescent="0.25">
      <c r="A30" s="98"/>
      <c r="B30" s="98"/>
      <c r="C30" s="98"/>
      <c r="D30" s="98"/>
      <c r="E30" s="98"/>
      <c r="F30" s="98"/>
      <c r="G30" s="98"/>
      <c r="H30" s="98"/>
      <c r="I30" s="98"/>
      <c r="J30" s="98"/>
      <c r="K30" s="98"/>
    </row>
    <row r="31" spans="1:11" x14ac:dyDescent="0.25">
      <c r="A31" s="98"/>
      <c r="B31" s="98"/>
      <c r="C31" s="98"/>
      <c r="D31" s="98"/>
      <c r="E31" s="98"/>
      <c r="F31" s="98"/>
      <c r="G31" s="98"/>
      <c r="H31" s="98"/>
      <c r="I31" s="98"/>
      <c r="J31" s="98"/>
      <c r="K31" s="98"/>
    </row>
    <row r="32" spans="1:11" x14ac:dyDescent="0.25">
      <c r="A32" s="98"/>
      <c r="B32" s="98"/>
      <c r="C32" s="98"/>
      <c r="D32" s="98"/>
      <c r="E32" s="98"/>
      <c r="F32" s="98"/>
      <c r="G32" s="98"/>
      <c r="H32" s="98"/>
      <c r="I32" s="98"/>
      <c r="J32" s="98"/>
      <c r="K32" s="98"/>
    </row>
  </sheetData>
  <mergeCells count="28">
    <mergeCell ref="C4:J4"/>
    <mergeCell ref="B3:E3"/>
    <mergeCell ref="F2:J2"/>
    <mergeCell ref="F3:J3"/>
    <mergeCell ref="B1:J1"/>
    <mergeCell ref="B2:E2"/>
    <mergeCell ref="F21:F23"/>
    <mergeCell ref="E5:F5"/>
    <mergeCell ref="E6:F6"/>
    <mergeCell ref="G5:H5"/>
    <mergeCell ref="G6:H6"/>
    <mergeCell ref="C20:K20"/>
    <mergeCell ref="H21:K21"/>
    <mergeCell ref="H22:H23"/>
    <mergeCell ref="I22:I23"/>
    <mergeCell ref="J22:J23"/>
    <mergeCell ref="K22:K23"/>
    <mergeCell ref="J5:J7"/>
    <mergeCell ref="A21:A23"/>
    <mergeCell ref="B21:B23"/>
    <mergeCell ref="C21:C23"/>
    <mergeCell ref="D21:D23"/>
    <mergeCell ref="E21:E23"/>
    <mergeCell ref="A5:A7"/>
    <mergeCell ref="B5:B7"/>
    <mergeCell ref="D5:D7"/>
    <mergeCell ref="C5:C7"/>
    <mergeCell ref="I5:I7"/>
  </mergeCells>
  <pageMargins left="0.7" right="0.7" top="0.75" bottom="0.75" header="0.3" footer="0.3"/>
  <pageSetup scale="80" orientation="portrait" r:id="rId1"/>
  <colBreaks count="1" manualBreakCount="1">
    <brk id="11"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N22" sqref="N22"/>
    </sheetView>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3"/>
  <sheetViews>
    <sheetView topLeftCell="A75" workbookViewId="0">
      <selection sqref="A1:F83"/>
    </sheetView>
  </sheetViews>
  <sheetFormatPr defaultRowHeight="15" x14ac:dyDescent="0.25"/>
  <cols>
    <col min="2" max="2" width="41.85546875" bestFit="1" customWidth="1"/>
    <col min="6" max="6" width="26.140625" bestFit="1" customWidth="1"/>
  </cols>
  <sheetData>
    <row r="1" spans="1:6" x14ac:dyDescent="0.25">
      <c r="B1" s="56" t="s">
        <v>2</v>
      </c>
      <c r="C1" s="39"/>
      <c r="D1" s="40"/>
      <c r="E1" s="40"/>
      <c r="F1" s="10" t="s">
        <v>401</v>
      </c>
    </row>
    <row r="2" spans="1:6" s="257" customFormat="1" x14ac:dyDescent="0.25">
      <c r="A2" s="257">
        <v>1</v>
      </c>
      <c r="B2" s="258" t="s">
        <v>3</v>
      </c>
      <c r="C2" s="259">
        <v>1</v>
      </c>
      <c r="D2" s="260">
        <v>190.60657</v>
      </c>
      <c r="E2" s="261">
        <f>D2*C2</f>
        <v>190.60657</v>
      </c>
      <c r="F2" s="257" t="s">
        <v>402</v>
      </c>
    </row>
    <row r="3" spans="1:6" s="257" customFormat="1" x14ac:dyDescent="0.25">
      <c r="A3" s="257">
        <v>2</v>
      </c>
      <c r="B3" s="258" t="s">
        <v>4</v>
      </c>
      <c r="C3" s="262">
        <v>1</v>
      </c>
      <c r="D3" s="260">
        <v>1924</v>
      </c>
      <c r="E3" s="261">
        <f t="shared" ref="E3:E5" si="0">D3*C3</f>
        <v>1924</v>
      </c>
      <c r="F3" s="257" t="s">
        <v>403</v>
      </c>
    </row>
    <row r="4" spans="1:6" s="257" customFormat="1" ht="38.25" x14ac:dyDescent="0.25">
      <c r="A4" s="263">
        <v>3</v>
      </c>
      <c r="B4" s="264" t="s">
        <v>99</v>
      </c>
      <c r="C4" s="262">
        <v>1</v>
      </c>
      <c r="D4" s="260">
        <v>1000</v>
      </c>
      <c r="E4" s="261">
        <f t="shared" si="0"/>
        <v>1000</v>
      </c>
      <c r="F4" s="257" t="s">
        <v>404</v>
      </c>
    </row>
    <row r="5" spans="1:6" s="23" customFormat="1" ht="25.5" x14ac:dyDescent="0.25">
      <c r="A5" s="265">
        <v>4</v>
      </c>
      <c r="B5" s="266" t="s">
        <v>5</v>
      </c>
      <c r="C5" s="267">
        <v>1</v>
      </c>
      <c r="D5" s="268">
        <v>0</v>
      </c>
      <c r="E5" s="269">
        <f t="shared" si="0"/>
        <v>0</v>
      </c>
    </row>
    <row r="6" spans="1:6" s="257" customFormat="1" x14ac:dyDescent="0.25">
      <c r="A6" s="263">
        <v>5</v>
      </c>
      <c r="B6" s="270" t="s">
        <v>6</v>
      </c>
      <c r="C6" s="271"/>
      <c r="D6" s="260">
        <f>SUM(D2:D5)</f>
        <v>3114.6065699999999</v>
      </c>
      <c r="E6" s="272">
        <f>SUM(E2:E5)</f>
        <v>3114.6065699999999</v>
      </c>
    </row>
    <row r="7" spans="1:6" x14ac:dyDescent="0.25">
      <c r="A7" s="11"/>
      <c r="B7" s="57" t="s">
        <v>7</v>
      </c>
      <c r="C7" s="41"/>
      <c r="D7" s="42"/>
      <c r="E7" s="42"/>
    </row>
    <row r="8" spans="1:6" s="23" customFormat="1" ht="25.5" x14ac:dyDescent="0.25">
      <c r="A8" s="265">
        <v>6</v>
      </c>
      <c r="B8" s="266" t="s">
        <v>66</v>
      </c>
      <c r="C8" s="273">
        <v>0.85</v>
      </c>
      <c r="D8" s="269">
        <v>0</v>
      </c>
      <c r="E8" s="269">
        <f>D8*C8</f>
        <v>0</v>
      </c>
    </row>
    <row r="9" spans="1:6" s="23" customFormat="1" ht="25.5" x14ac:dyDescent="0.25">
      <c r="A9" s="265">
        <v>7</v>
      </c>
      <c r="B9" s="266" t="s">
        <v>8</v>
      </c>
      <c r="C9" s="273">
        <v>0.85</v>
      </c>
      <c r="D9" s="269">
        <v>0</v>
      </c>
      <c r="E9" s="269">
        <f t="shared" ref="E9:E10" si="1">D9*C9</f>
        <v>0</v>
      </c>
    </row>
    <row r="10" spans="1:6" s="23" customFormat="1" x14ac:dyDescent="0.25">
      <c r="A10" s="265">
        <v>8</v>
      </c>
      <c r="B10" s="274" t="s">
        <v>9</v>
      </c>
      <c r="C10" s="273">
        <v>0.85</v>
      </c>
      <c r="D10" s="269">
        <v>0</v>
      </c>
      <c r="E10" s="269">
        <f t="shared" si="1"/>
        <v>0</v>
      </c>
    </row>
    <row r="11" spans="1:6" s="23" customFormat="1" x14ac:dyDescent="0.25">
      <c r="A11" s="265">
        <v>9</v>
      </c>
      <c r="B11" s="274" t="s">
        <v>10</v>
      </c>
      <c r="C11" s="273"/>
      <c r="D11" s="275">
        <f>D8+D9+D10</f>
        <v>0</v>
      </c>
      <c r="E11" s="275">
        <f>SUM(E8:E10)</f>
        <v>0</v>
      </c>
    </row>
    <row r="12" spans="1:6" s="23" customFormat="1" x14ac:dyDescent="0.25">
      <c r="A12" s="265"/>
      <c r="B12" s="276" t="s">
        <v>11</v>
      </c>
      <c r="C12" s="277"/>
      <c r="D12" s="278"/>
      <c r="E12" s="278"/>
    </row>
    <row r="13" spans="1:6" s="23" customFormat="1" x14ac:dyDescent="0.25">
      <c r="A13" s="265">
        <v>10</v>
      </c>
      <c r="B13" s="274" t="s">
        <v>67</v>
      </c>
      <c r="C13" s="273">
        <v>0.75</v>
      </c>
      <c r="D13" s="269"/>
      <c r="E13" s="269">
        <f>D13*C13</f>
        <v>0</v>
      </c>
    </row>
    <row r="14" spans="1:6" s="23" customFormat="1" ht="25.5" x14ac:dyDescent="0.25">
      <c r="A14" s="265">
        <v>11</v>
      </c>
      <c r="B14" s="266" t="s">
        <v>68</v>
      </c>
      <c r="C14" s="273">
        <v>0.5</v>
      </c>
      <c r="D14" s="269"/>
      <c r="E14" s="269">
        <f t="shared" ref="E14:E15" si="2">D14*C14</f>
        <v>0</v>
      </c>
    </row>
    <row r="15" spans="1:6" s="23" customFormat="1" x14ac:dyDescent="0.25">
      <c r="A15" s="265">
        <v>12</v>
      </c>
      <c r="B15" s="274" t="s">
        <v>12</v>
      </c>
      <c r="C15" s="279">
        <v>0.5</v>
      </c>
      <c r="D15" s="269">
        <v>0</v>
      </c>
      <c r="E15" s="269">
        <f t="shared" si="2"/>
        <v>0</v>
      </c>
    </row>
    <row r="16" spans="1:6" s="23" customFormat="1" x14ac:dyDescent="0.25">
      <c r="A16" s="265">
        <v>13</v>
      </c>
      <c r="B16" s="274" t="s">
        <v>57</v>
      </c>
      <c r="C16" s="279"/>
      <c r="D16" s="275">
        <f>D13+D14+D15</f>
        <v>0</v>
      </c>
      <c r="E16" s="275">
        <f>SUM(E13:E15)</f>
        <v>0</v>
      </c>
    </row>
    <row r="17" spans="1:6" s="23" customFormat="1" x14ac:dyDescent="0.25">
      <c r="A17" s="265">
        <v>14</v>
      </c>
      <c r="B17" s="32" t="s">
        <v>58</v>
      </c>
      <c r="C17" s="280"/>
      <c r="D17" s="275">
        <f>D11+D16</f>
        <v>0</v>
      </c>
      <c r="E17" s="275">
        <f>E11+E16</f>
        <v>0</v>
      </c>
    </row>
    <row r="18" spans="1:6" x14ac:dyDescent="0.25">
      <c r="A18" s="11">
        <v>15</v>
      </c>
      <c r="B18" s="26" t="s">
        <v>94</v>
      </c>
      <c r="C18" s="15"/>
      <c r="D18" s="255">
        <f>SUM(D6+D17)</f>
        <v>3114.6065699999999</v>
      </c>
      <c r="E18" s="54">
        <f>+SUM(E6+E17)</f>
        <v>3114.6065699999999</v>
      </c>
    </row>
    <row r="19" spans="1:6" x14ac:dyDescent="0.25">
      <c r="A19" s="11"/>
      <c r="B19" s="50" t="s">
        <v>13</v>
      </c>
      <c r="C19" s="44"/>
      <c r="D19" s="45"/>
      <c r="E19" s="46"/>
    </row>
    <row r="20" spans="1:6" x14ac:dyDescent="0.25">
      <c r="A20" s="11"/>
      <c r="B20" s="55" t="s">
        <v>95</v>
      </c>
      <c r="C20" s="47"/>
      <c r="D20" s="48"/>
      <c r="E20" s="49"/>
    </row>
    <row r="21" spans="1:6" ht="114.75" x14ac:dyDescent="0.25">
      <c r="A21" s="11"/>
      <c r="B21" s="226" t="s">
        <v>14</v>
      </c>
      <c r="C21" s="227"/>
      <c r="D21" s="228"/>
      <c r="E21" s="229"/>
    </row>
    <row r="22" spans="1:6" ht="25.5" x14ac:dyDescent="0.25">
      <c r="A22" s="11">
        <v>16</v>
      </c>
      <c r="B22" s="230" t="s">
        <v>15</v>
      </c>
      <c r="C22" s="231">
        <v>0.03</v>
      </c>
      <c r="D22" s="232"/>
      <c r="E22" s="232">
        <f>D22*C22</f>
        <v>0</v>
      </c>
    </row>
    <row r="23" spans="1:6" s="257" customFormat="1" x14ac:dyDescent="0.25">
      <c r="A23" s="263">
        <v>17</v>
      </c>
      <c r="B23" s="281" t="s">
        <v>16</v>
      </c>
      <c r="C23" s="282">
        <v>0.05</v>
      </c>
      <c r="D23" s="260">
        <v>756.18357300000014</v>
      </c>
      <c r="E23" s="260">
        <f>D23*C23</f>
        <v>37.809178650000007</v>
      </c>
    </row>
    <row r="24" spans="1:6" s="257" customFormat="1" x14ac:dyDescent="0.25">
      <c r="A24" s="263">
        <v>18</v>
      </c>
      <c r="B24" s="283" t="s">
        <v>17</v>
      </c>
      <c r="C24" s="282">
        <v>0.1</v>
      </c>
      <c r="D24" s="260">
        <v>179.82242099999985</v>
      </c>
      <c r="E24" s="260">
        <f>D24*C24</f>
        <v>17.982242099999986</v>
      </c>
    </row>
    <row r="25" spans="1:6" ht="25.5" x14ac:dyDescent="0.25">
      <c r="A25" s="11">
        <v>19</v>
      </c>
      <c r="B25" s="236" t="s">
        <v>69</v>
      </c>
      <c r="C25" s="237">
        <v>0</v>
      </c>
      <c r="D25" s="217">
        <v>2524</v>
      </c>
      <c r="E25" s="217">
        <v>0</v>
      </c>
    </row>
    <row r="26" spans="1:6" x14ac:dyDescent="0.25">
      <c r="A26" s="11"/>
      <c r="B26" s="238" t="s">
        <v>18</v>
      </c>
      <c r="C26" s="239"/>
      <c r="D26" s="217"/>
      <c r="E26" s="217"/>
    </row>
    <row r="27" spans="1:6" s="257" customFormat="1" ht="25.5" x14ac:dyDescent="0.25">
      <c r="A27" s="263">
        <v>20</v>
      </c>
      <c r="B27" s="284" t="s">
        <v>19</v>
      </c>
      <c r="C27" s="285">
        <v>0.05</v>
      </c>
      <c r="D27" s="260">
        <v>965.14105140000026</v>
      </c>
      <c r="E27" s="260">
        <f>+D27*C27</f>
        <v>48.257052570000013</v>
      </c>
    </row>
    <row r="28" spans="1:6" s="257" customFormat="1" x14ac:dyDescent="0.25">
      <c r="A28" s="263">
        <v>21</v>
      </c>
      <c r="B28" s="286" t="s">
        <v>20</v>
      </c>
      <c r="C28" s="287">
        <v>0.1</v>
      </c>
      <c r="D28" s="260">
        <v>533.31827959999998</v>
      </c>
      <c r="E28" s="260">
        <f t="shared" ref="E28:E62" si="3">+D28*C28</f>
        <v>53.331827959999998</v>
      </c>
    </row>
    <row r="29" spans="1:6" s="23" customFormat="1" ht="25.5" x14ac:dyDescent="0.25">
      <c r="A29" s="265">
        <v>22</v>
      </c>
      <c r="B29" s="288" t="s">
        <v>21</v>
      </c>
      <c r="C29" s="289">
        <v>0.4</v>
      </c>
      <c r="D29" s="268">
        <v>0</v>
      </c>
      <c r="E29" s="268">
        <f t="shared" si="3"/>
        <v>0</v>
      </c>
    </row>
    <row r="30" spans="1:6" s="23" customFormat="1" x14ac:dyDescent="0.25">
      <c r="A30" s="265">
        <v>23</v>
      </c>
      <c r="B30" s="288" t="s">
        <v>22</v>
      </c>
      <c r="C30" s="290">
        <v>0.2</v>
      </c>
      <c r="D30" s="268">
        <v>0</v>
      </c>
      <c r="E30" s="268">
        <f t="shared" si="3"/>
        <v>0</v>
      </c>
    </row>
    <row r="31" spans="1:6" s="23" customFormat="1" ht="45.75" customHeight="1" x14ac:dyDescent="0.25">
      <c r="A31" s="265">
        <v>24</v>
      </c>
      <c r="B31" s="291" t="s">
        <v>71</v>
      </c>
      <c r="C31" s="290">
        <v>0.25</v>
      </c>
      <c r="D31" s="268"/>
      <c r="E31" s="268">
        <f t="shared" si="3"/>
        <v>0</v>
      </c>
    </row>
    <row r="32" spans="1:6" s="257" customFormat="1" x14ac:dyDescent="0.25">
      <c r="A32" s="263">
        <v>25</v>
      </c>
      <c r="B32" s="281" t="s">
        <v>23</v>
      </c>
      <c r="C32" s="282">
        <v>1</v>
      </c>
      <c r="D32" s="260">
        <v>18555</v>
      </c>
      <c r="E32" s="260">
        <f t="shared" si="3"/>
        <v>18555</v>
      </c>
      <c r="F32" s="257" t="s">
        <v>405</v>
      </c>
    </row>
    <row r="33" spans="1:6" s="257" customFormat="1" ht="25.5" x14ac:dyDescent="0.25">
      <c r="A33" s="263">
        <v>26</v>
      </c>
      <c r="B33" s="284" t="s">
        <v>70</v>
      </c>
      <c r="C33" s="292">
        <v>0.25</v>
      </c>
      <c r="D33" s="260">
        <v>115.03</v>
      </c>
      <c r="E33" s="260">
        <f t="shared" si="3"/>
        <v>28.7575</v>
      </c>
      <c r="F33" s="257" t="s">
        <v>406</v>
      </c>
    </row>
    <row r="34" spans="1:6" s="23" customFormat="1" x14ac:dyDescent="0.25">
      <c r="A34" s="265">
        <v>27</v>
      </c>
      <c r="B34" s="293" t="s">
        <v>24</v>
      </c>
      <c r="C34" s="294">
        <v>0.05</v>
      </c>
      <c r="D34" s="268">
        <v>0</v>
      </c>
      <c r="E34" s="268">
        <f t="shared" si="3"/>
        <v>0</v>
      </c>
    </row>
    <row r="35" spans="1:6" s="23" customFormat="1" x14ac:dyDescent="0.25">
      <c r="A35" s="265"/>
      <c r="B35" s="295" t="s">
        <v>407</v>
      </c>
      <c r="C35" s="296"/>
      <c r="D35" s="268"/>
      <c r="E35" s="268">
        <f t="shared" si="3"/>
        <v>0</v>
      </c>
    </row>
    <row r="36" spans="1:6" s="23" customFormat="1" ht="38.25" x14ac:dyDescent="0.25">
      <c r="A36" s="265">
        <v>28</v>
      </c>
      <c r="B36" s="293" t="s">
        <v>72</v>
      </c>
      <c r="C36" s="293">
        <v>0</v>
      </c>
      <c r="D36" s="293">
        <v>0</v>
      </c>
      <c r="E36" s="268">
        <f t="shared" si="3"/>
        <v>0</v>
      </c>
    </row>
    <row r="37" spans="1:6" s="23" customFormat="1" ht="25.5" x14ac:dyDescent="0.25">
      <c r="A37" s="265">
        <v>29</v>
      </c>
      <c r="B37" s="293" t="s">
        <v>73</v>
      </c>
      <c r="C37" s="297">
        <v>0.15</v>
      </c>
      <c r="D37" s="268">
        <v>0</v>
      </c>
      <c r="E37" s="268">
        <f t="shared" si="3"/>
        <v>0</v>
      </c>
    </row>
    <row r="38" spans="1:6" s="23" customFormat="1" ht="51" x14ac:dyDescent="0.25">
      <c r="A38" s="265">
        <v>30</v>
      </c>
      <c r="B38" s="293" t="s">
        <v>74</v>
      </c>
      <c r="C38" s="297">
        <v>0.25</v>
      </c>
      <c r="D38" s="268">
        <v>0</v>
      </c>
      <c r="E38" s="268">
        <f t="shared" si="3"/>
        <v>0</v>
      </c>
    </row>
    <row r="39" spans="1:6" s="23" customFormat="1" ht="25.5" x14ac:dyDescent="0.25">
      <c r="A39" s="265">
        <v>31</v>
      </c>
      <c r="B39" s="293" t="s">
        <v>26</v>
      </c>
      <c r="C39" s="297">
        <v>0.25</v>
      </c>
      <c r="D39" s="268">
        <v>0</v>
      </c>
      <c r="E39" s="268">
        <f t="shared" si="3"/>
        <v>0</v>
      </c>
    </row>
    <row r="40" spans="1:6" s="23" customFormat="1" x14ac:dyDescent="0.25">
      <c r="A40" s="265">
        <v>32</v>
      </c>
      <c r="B40" s="293" t="s">
        <v>27</v>
      </c>
      <c r="C40" s="297">
        <v>0.5</v>
      </c>
      <c r="D40" s="268">
        <v>0</v>
      </c>
      <c r="E40" s="268">
        <f t="shared" si="3"/>
        <v>0</v>
      </c>
    </row>
    <row r="41" spans="1:6" s="23" customFormat="1" x14ac:dyDescent="0.25">
      <c r="A41" s="265">
        <v>33</v>
      </c>
      <c r="B41" s="298" t="s">
        <v>28</v>
      </c>
      <c r="C41" s="297">
        <v>1</v>
      </c>
      <c r="D41" s="268">
        <v>0</v>
      </c>
      <c r="E41" s="268">
        <f t="shared" si="3"/>
        <v>0</v>
      </c>
    </row>
    <row r="42" spans="1:6" x14ac:dyDescent="0.25">
      <c r="A42" s="11"/>
      <c r="B42" s="238" t="s">
        <v>29</v>
      </c>
      <c r="C42" s="239"/>
      <c r="D42" s="217"/>
      <c r="E42" s="217">
        <f t="shared" si="3"/>
        <v>0</v>
      </c>
    </row>
    <row r="43" spans="1:6" s="23" customFormat="1" ht="38.25" x14ac:dyDescent="0.25">
      <c r="A43" s="265">
        <v>34</v>
      </c>
      <c r="B43" s="293" t="s">
        <v>75</v>
      </c>
      <c r="C43" s="299">
        <v>1</v>
      </c>
      <c r="D43" s="268">
        <v>0</v>
      </c>
      <c r="E43" s="268">
        <f t="shared" si="3"/>
        <v>0</v>
      </c>
    </row>
    <row r="44" spans="1:6" s="23" customFormat="1" ht="51" x14ac:dyDescent="0.25">
      <c r="A44" s="265">
        <v>35</v>
      </c>
      <c r="B44" s="293" t="s">
        <v>76</v>
      </c>
      <c r="C44" s="297">
        <v>1</v>
      </c>
      <c r="D44" s="268">
        <v>0</v>
      </c>
      <c r="E44" s="268">
        <f t="shared" si="3"/>
        <v>0</v>
      </c>
    </row>
    <row r="45" spans="1:6" s="23" customFormat="1" ht="25.5" x14ac:dyDescent="0.25">
      <c r="A45" s="265">
        <v>36</v>
      </c>
      <c r="B45" s="293" t="s">
        <v>30</v>
      </c>
      <c r="C45" s="297">
        <v>0.2</v>
      </c>
      <c r="D45" s="268">
        <v>0</v>
      </c>
      <c r="E45" s="268">
        <f t="shared" si="3"/>
        <v>0</v>
      </c>
    </row>
    <row r="46" spans="1:6" s="23" customFormat="1" ht="38.25" x14ac:dyDescent="0.25">
      <c r="A46" s="265">
        <v>37</v>
      </c>
      <c r="B46" s="293" t="s">
        <v>31</v>
      </c>
      <c r="C46" s="297">
        <v>1</v>
      </c>
      <c r="D46" s="268">
        <v>0</v>
      </c>
      <c r="E46" s="268">
        <f t="shared" si="3"/>
        <v>0</v>
      </c>
    </row>
    <row r="47" spans="1:6" s="23" customFormat="1" ht="38.25" x14ac:dyDescent="0.25">
      <c r="A47" s="265">
        <v>38</v>
      </c>
      <c r="B47" s="293" t="s">
        <v>32</v>
      </c>
      <c r="C47" s="297">
        <v>1</v>
      </c>
      <c r="D47" s="268">
        <v>0</v>
      </c>
      <c r="E47" s="268">
        <f t="shared" si="3"/>
        <v>0</v>
      </c>
    </row>
    <row r="48" spans="1:6" s="23" customFormat="1" ht="38.25" x14ac:dyDescent="0.25">
      <c r="A48" s="265">
        <v>39</v>
      </c>
      <c r="B48" s="293" t="s">
        <v>33</v>
      </c>
      <c r="C48" s="297">
        <v>1</v>
      </c>
      <c r="D48" s="268">
        <v>0</v>
      </c>
      <c r="E48" s="268">
        <f t="shared" si="3"/>
        <v>0</v>
      </c>
    </row>
    <row r="49" spans="1:6" s="23" customFormat="1" ht="38.25" x14ac:dyDescent="0.25">
      <c r="A49" s="265">
        <v>40</v>
      </c>
      <c r="B49" s="293" t="s">
        <v>77</v>
      </c>
      <c r="C49" s="297">
        <v>1</v>
      </c>
      <c r="D49" s="268">
        <v>0</v>
      </c>
      <c r="E49" s="268">
        <f t="shared" si="3"/>
        <v>0</v>
      </c>
    </row>
    <row r="50" spans="1:6" s="23" customFormat="1" ht="25.5" x14ac:dyDescent="0.25">
      <c r="A50" s="265">
        <v>41</v>
      </c>
      <c r="B50" s="293" t="s">
        <v>78</v>
      </c>
      <c r="C50" s="300">
        <v>1</v>
      </c>
      <c r="D50" s="268">
        <v>0</v>
      </c>
      <c r="E50" s="268">
        <f t="shared" si="3"/>
        <v>0</v>
      </c>
    </row>
    <row r="51" spans="1:6" s="23" customFormat="1" x14ac:dyDescent="0.25">
      <c r="A51" s="265"/>
      <c r="B51" s="301" t="s">
        <v>34</v>
      </c>
      <c r="C51" s="302"/>
      <c r="D51" s="268"/>
      <c r="E51" s="268">
        <f t="shared" si="3"/>
        <v>0</v>
      </c>
    </row>
    <row r="52" spans="1:6" s="23" customFormat="1" x14ac:dyDescent="0.25">
      <c r="A52" s="265">
        <v>42</v>
      </c>
      <c r="B52" s="295" t="s">
        <v>35</v>
      </c>
      <c r="C52" s="294">
        <v>0.05</v>
      </c>
      <c r="D52" s="268">
        <v>0</v>
      </c>
      <c r="E52" s="268">
        <f t="shared" si="3"/>
        <v>0</v>
      </c>
    </row>
    <row r="53" spans="1:6" s="257" customFormat="1" ht="38.25" x14ac:dyDescent="0.25">
      <c r="A53" s="263">
        <v>43</v>
      </c>
      <c r="B53" s="284" t="s">
        <v>408</v>
      </c>
      <c r="C53" s="292">
        <v>0.1</v>
      </c>
      <c r="D53" s="260">
        <v>2139</v>
      </c>
      <c r="E53" s="260">
        <f t="shared" si="3"/>
        <v>213.9</v>
      </c>
      <c r="F53" s="257" t="s">
        <v>409</v>
      </c>
    </row>
    <row r="54" spans="1:6" s="23" customFormat="1" ht="38.25" x14ac:dyDescent="0.25">
      <c r="A54" s="265">
        <v>44</v>
      </c>
      <c r="B54" s="293" t="s">
        <v>410</v>
      </c>
      <c r="C54" s="299">
        <v>0.3</v>
      </c>
      <c r="D54" s="268">
        <v>0</v>
      </c>
      <c r="E54" s="268">
        <f t="shared" si="3"/>
        <v>0</v>
      </c>
    </row>
    <row r="55" spans="1:6" s="23" customFormat="1" x14ac:dyDescent="0.25">
      <c r="A55" s="265">
        <v>45</v>
      </c>
      <c r="B55" s="293" t="s">
        <v>36</v>
      </c>
      <c r="C55" s="299">
        <v>0.4</v>
      </c>
      <c r="D55" s="268">
        <v>0</v>
      </c>
      <c r="E55" s="268">
        <f t="shared" si="3"/>
        <v>0</v>
      </c>
    </row>
    <row r="56" spans="1:6" s="23" customFormat="1" x14ac:dyDescent="0.25">
      <c r="A56" s="265">
        <v>46</v>
      </c>
      <c r="B56" s="293" t="s">
        <v>81</v>
      </c>
      <c r="C56" s="299">
        <v>0.4</v>
      </c>
      <c r="D56" s="268">
        <v>0</v>
      </c>
      <c r="E56" s="268">
        <f t="shared" si="3"/>
        <v>0</v>
      </c>
    </row>
    <row r="57" spans="1:6" s="23" customFormat="1" x14ac:dyDescent="0.25">
      <c r="A57" s="265">
        <v>47</v>
      </c>
      <c r="B57" s="293" t="s">
        <v>82</v>
      </c>
      <c r="C57" s="299">
        <v>1</v>
      </c>
      <c r="D57" s="268">
        <v>0</v>
      </c>
      <c r="E57" s="268">
        <f t="shared" si="3"/>
        <v>0</v>
      </c>
    </row>
    <row r="58" spans="1:6" s="23" customFormat="1" ht="25.5" x14ac:dyDescent="0.25">
      <c r="A58" s="265">
        <v>48</v>
      </c>
      <c r="B58" s="293" t="s">
        <v>91</v>
      </c>
      <c r="C58" s="299">
        <v>1</v>
      </c>
      <c r="D58" s="268">
        <v>0</v>
      </c>
      <c r="E58" s="268">
        <f t="shared" si="3"/>
        <v>0</v>
      </c>
    </row>
    <row r="59" spans="1:6" s="257" customFormat="1" x14ac:dyDescent="0.25">
      <c r="A59" s="263">
        <v>49</v>
      </c>
      <c r="B59" s="284" t="s">
        <v>37</v>
      </c>
      <c r="C59" s="292">
        <v>0.05</v>
      </c>
      <c r="D59" s="260">
        <v>1964</v>
      </c>
      <c r="E59" s="260">
        <f t="shared" si="3"/>
        <v>98.2</v>
      </c>
      <c r="F59" s="257" t="s">
        <v>411</v>
      </c>
    </row>
    <row r="60" spans="1:6" s="23" customFormat="1" x14ac:dyDescent="0.25">
      <c r="A60" s="265">
        <v>50</v>
      </c>
      <c r="B60" s="293" t="s">
        <v>38</v>
      </c>
      <c r="C60" s="299">
        <v>0.05</v>
      </c>
      <c r="D60" s="268">
        <v>0</v>
      </c>
      <c r="E60" s="268">
        <f t="shared" si="3"/>
        <v>0</v>
      </c>
    </row>
    <row r="61" spans="1:6" s="23" customFormat="1" ht="25.5" x14ac:dyDescent="0.25">
      <c r="A61" s="265">
        <v>51</v>
      </c>
      <c r="B61" s="293" t="s">
        <v>39</v>
      </c>
      <c r="C61" s="294">
        <v>0.5</v>
      </c>
      <c r="D61" s="268"/>
      <c r="E61" s="268">
        <f t="shared" si="3"/>
        <v>0</v>
      </c>
    </row>
    <row r="62" spans="1:6" s="23" customFormat="1" x14ac:dyDescent="0.25">
      <c r="A62" s="265">
        <v>52</v>
      </c>
      <c r="B62" s="295" t="s">
        <v>83</v>
      </c>
      <c r="C62" s="294">
        <v>1</v>
      </c>
      <c r="D62" s="268">
        <v>0</v>
      </c>
      <c r="E62" s="268">
        <f t="shared" si="3"/>
        <v>0</v>
      </c>
    </row>
    <row r="63" spans="1:6" s="257" customFormat="1" x14ac:dyDescent="0.25">
      <c r="A63" s="263">
        <v>53</v>
      </c>
      <c r="B63" s="303" t="s">
        <v>40</v>
      </c>
      <c r="C63" s="304"/>
      <c r="D63" s="260">
        <f>SUM(D22:D62)</f>
        <v>27731.495325</v>
      </c>
      <c r="E63" s="260">
        <f>SUM(E22:E62)</f>
        <v>19053.237801280004</v>
      </c>
    </row>
    <row r="64" spans="1:6" x14ac:dyDescent="0.25">
      <c r="A64" s="11"/>
      <c r="B64" s="28" t="s">
        <v>41</v>
      </c>
      <c r="C64" s="331"/>
      <c r="D64" s="51"/>
      <c r="E64" s="51"/>
    </row>
    <row r="65" spans="1:6" ht="25.5" x14ac:dyDescent="0.25">
      <c r="A65" s="11"/>
      <c r="B65" s="24" t="s">
        <v>84</v>
      </c>
      <c r="C65" s="332"/>
      <c r="D65" s="51"/>
      <c r="E65" s="51"/>
    </row>
    <row r="66" spans="1:6" s="23" customFormat="1" x14ac:dyDescent="0.25">
      <c r="A66" s="265">
        <v>54</v>
      </c>
      <c r="B66" s="305" t="s">
        <v>42</v>
      </c>
      <c r="C66" s="306">
        <v>0</v>
      </c>
      <c r="D66" s="269">
        <v>3361</v>
      </c>
      <c r="E66" s="269">
        <f>D66*C66</f>
        <v>0</v>
      </c>
    </row>
    <row r="67" spans="1:6" s="23" customFormat="1" x14ac:dyDescent="0.25">
      <c r="A67" s="265">
        <v>55</v>
      </c>
      <c r="B67" s="305" t="s">
        <v>43</v>
      </c>
      <c r="C67" s="306">
        <v>0.15</v>
      </c>
      <c r="D67" s="269">
        <v>0</v>
      </c>
      <c r="E67" s="269">
        <f t="shared" ref="E67:E73" si="4">D67*C67</f>
        <v>0</v>
      </c>
    </row>
    <row r="68" spans="1:6" s="23" customFormat="1" x14ac:dyDescent="0.25">
      <c r="A68" s="265">
        <v>56</v>
      </c>
      <c r="B68" s="305" t="s">
        <v>44</v>
      </c>
      <c r="C68" s="306">
        <v>0.25</v>
      </c>
      <c r="D68" s="269">
        <v>0</v>
      </c>
      <c r="E68" s="269">
        <f t="shared" si="4"/>
        <v>0</v>
      </c>
    </row>
    <row r="69" spans="1:6" s="23" customFormat="1" x14ac:dyDescent="0.25">
      <c r="A69" s="265">
        <v>57</v>
      </c>
      <c r="B69" s="305" t="s">
        <v>45</v>
      </c>
      <c r="C69" s="307">
        <v>0.5</v>
      </c>
      <c r="D69" s="269">
        <v>0</v>
      </c>
      <c r="E69" s="269">
        <f t="shared" si="4"/>
        <v>0</v>
      </c>
    </row>
    <row r="70" spans="1:6" s="23" customFormat="1" x14ac:dyDescent="0.25">
      <c r="A70" s="265">
        <v>58</v>
      </c>
      <c r="B70" s="305" t="s">
        <v>46</v>
      </c>
      <c r="C70" s="307">
        <v>0.5</v>
      </c>
      <c r="D70" s="269">
        <v>0</v>
      </c>
      <c r="E70" s="269">
        <f t="shared" si="4"/>
        <v>0</v>
      </c>
    </row>
    <row r="71" spans="1:6" s="257" customFormat="1" x14ac:dyDescent="0.25">
      <c r="A71" s="263">
        <v>59</v>
      </c>
      <c r="B71" s="308" t="s">
        <v>47</v>
      </c>
      <c r="C71" s="309">
        <v>1</v>
      </c>
      <c r="D71" s="260">
        <v>157.97</v>
      </c>
      <c r="E71" s="260">
        <f t="shared" si="4"/>
        <v>157.97</v>
      </c>
      <c r="F71" s="257" t="s">
        <v>412</v>
      </c>
    </row>
    <row r="72" spans="1:6" s="23" customFormat="1" x14ac:dyDescent="0.25">
      <c r="A72" s="265">
        <v>60</v>
      </c>
      <c r="B72" s="305" t="s">
        <v>48</v>
      </c>
      <c r="C72" s="306">
        <v>0.5</v>
      </c>
      <c r="D72" s="268">
        <v>0</v>
      </c>
      <c r="E72" s="268">
        <f t="shared" si="4"/>
        <v>0</v>
      </c>
    </row>
    <row r="73" spans="1:6" s="23" customFormat="1" ht="38.25" x14ac:dyDescent="0.3">
      <c r="A73" s="265">
        <v>61</v>
      </c>
      <c r="B73" s="310" t="s">
        <v>92</v>
      </c>
      <c r="C73" s="306">
        <v>0.5</v>
      </c>
      <c r="D73" s="311">
        <v>0</v>
      </c>
      <c r="E73" s="268">
        <f t="shared" si="4"/>
        <v>0</v>
      </c>
    </row>
    <row r="74" spans="1:6" s="257" customFormat="1" ht="38.25" x14ac:dyDescent="0.25">
      <c r="A74" s="263">
        <v>62</v>
      </c>
      <c r="B74" s="264" t="s">
        <v>93</v>
      </c>
      <c r="C74" s="312">
        <v>1</v>
      </c>
      <c r="D74" s="313">
        <v>8300</v>
      </c>
      <c r="E74" s="260">
        <f>D74*C74</f>
        <v>8300</v>
      </c>
      <c r="F74" s="257" t="s">
        <v>413</v>
      </c>
    </row>
    <row r="75" spans="1:6" s="23" customFormat="1" ht="25.5" x14ac:dyDescent="0.25">
      <c r="A75" s="265">
        <v>63</v>
      </c>
      <c r="B75" s="310" t="s">
        <v>49</v>
      </c>
      <c r="C75" s="306">
        <v>0</v>
      </c>
      <c r="D75" s="269">
        <v>0</v>
      </c>
      <c r="E75" s="269">
        <f>D75*C75</f>
        <v>0</v>
      </c>
    </row>
    <row r="76" spans="1:6" s="23" customFormat="1" ht="25.5" x14ac:dyDescent="0.25">
      <c r="A76" s="265">
        <v>64</v>
      </c>
      <c r="B76" s="310" t="s">
        <v>50</v>
      </c>
      <c r="C76" s="306">
        <v>0</v>
      </c>
      <c r="D76" s="269">
        <v>705.37</v>
      </c>
      <c r="E76" s="269">
        <f>D76*C76</f>
        <v>0</v>
      </c>
    </row>
    <row r="77" spans="1:6" s="257" customFormat="1" x14ac:dyDescent="0.25">
      <c r="A77" s="263">
        <v>65</v>
      </c>
      <c r="B77" s="308" t="s">
        <v>51</v>
      </c>
      <c r="C77" s="312">
        <v>1</v>
      </c>
      <c r="D77" s="261">
        <v>3550</v>
      </c>
      <c r="E77" s="261">
        <f>D77*C77</f>
        <v>3550</v>
      </c>
    </row>
    <row r="78" spans="1:6" s="23" customFormat="1" x14ac:dyDescent="0.25">
      <c r="A78" s="265">
        <v>66</v>
      </c>
      <c r="B78" s="305" t="s">
        <v>52</v>
      </c>
      <c r="C78" s="306">
        <v>1</v>
      </c>
      <c r="D78" s="269">
        <v>0</v>
      </c>
      <c r="E78" s="269">
        <f>D78*C78</f>
        <v>0</v>
      </c>
    </row>
    <row r="79" spans="1:6" s="257" customFormat="1" x14ac:dyDescent="0.25">
      <c r="A79" s="263">
        <v>67</v>
      </c>
      <c r="B79" s="314" t="s">
        <v>53</v>
      </c>
      <c r="C79" s="315"/>
      <c r="D79" s="272">
        <f>SUM(D66:D78)</f>
        <v>16074.34</v>
      </c>
      <c r="E79" s="272">
        <f>SUM(E66:E78)</f>
        <v>12007.97</v>
      </c>
    </row>
    <row r="80" spans="1:6" s="257" customFormat="1" x14ac:dyDescent="0.25">
      <c r="A80" s="263">
        <v>68</v>
      </c>
      <c r="B80" s="316" t="s">
        <v>59</v>
      </c>
      <c r="C80" s="317"/>
      <c r="D80" s="318"/>
      <c r="E80" s="261">
        <f>+E63*0.75</f>
        <v>14289.928350960003</v>
      </c>
    </row>
    <row r="81" spans="1:5" s="257" customFormat="1" x14ac:dyDescent="0.25">
      <c r="A81" s="263">
        <v>69</v>
      </c>
      <c r="B81" s="319" t="s">
        <v>60</v>
      </c>
      <c r="C81" s="320"/>
      <c r="D81" s="318"/>
      <c r="E81" s="261">
        <f>MIN(E79,E80)</f>
        <v>12007.97</v>
      </c>
    </row>
    <row r="82" spans="1:5" s="257" customFormat="1" x14ac:dyDescent="0.25">
      <c r="A82" s="263">
        <v>70</v>
      </c>
      <c r="B82" s="270" t="s">
        <v>54</v>
      </c>
      <c r="C82" s="321"/>
      <c r="D82" s="322"/>
      <c r="E82" s="260">
        <f>+E63-E81</f>
        <v>7045.2678012800043</v>
      </c>
    </row>
    <row r="83" spans="1:5" s="257" customFormat="1" x14ac:dyDescent="0.25">
      <c r="A83" s="263">
        <v>71</v>
      </c>
      <c r="B83" s="323" t="s">
        <v>86</v>
      </c>
      <c r="C83" s="324"/>
      <c r="D83" s="325"/>
      <c r="E83" s="326">
        <f>+(D18/E82)*100</f>
        <v>44.208490831734309</v>
      </c>
    </row>
  </sheetData>
  <mergeCells count="1">
    <mergeCell ref="C64:C65"/>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3"/>
  <sheetViews>
    <sheetView topLeftCell="A22" workbookViewId="0">
      <selection sqref="A1:F83"/>
    </sheetView>
  </sheetViews>
  <sheetFormatPr defaultRowHeight="15" x14ac:dyDescent="0.25"/>
  <cols>
    <col min="2" max="2" width="41.85546875" bestFit="1" customWidth="1"/>
  </cols>
  <sheetData>
    <row r="1" spans="1:8" x14ac:dyDescent="0.25">
      <c r="B1" s="56" t="s">
        <v>2</v>
      </c>
      <c r="C1" s="39"/>
      <c r="D1" s="40"/>
      <c r="E1" s="40"/>
      <c r="F1" s="10" t="s">
        <v>401</v>
      </c>
    </row>
    <row r="2" spans="1:8" x14ac:dyDescent="0.25">
      <c r="A2" s="257">
        <v>1</v>
      </c>
      <c r="B2" s="258" t="s">
        <v>3</v>
      </c>
      <c r="C2" s="259">
        <v>1</v>
      </c>
      <c r="D2" s="260">
        <v>73</v>
      </c>
      <c r="E2" s="261">
        <f>D2*C2</f>
        <v>73</v>
      </c>
      <c r="F2" s="257" t="s">
        <v>402</v>
      </c>
      <c r="G2" s="257"/>
      <c r="H2" s="257"/>
    </row>
    <row r="3" spans="1:8" x14ac:dyDescent="0.25">
      <c r="A3" s="257">
        <v>2</v>
      </c>
      <c r="B3" s="258" t="s">
        <v>4</v>
      </c>
      <c r="C3" s="262">
        <v>1</v>
      </c>
      <c r="D3" s="260">
        <v>2232</v>
      </c>
      <c r="E3" s="261">
        <f t="shared" ref="E3:E5" si="0">D3*C3</f>
        <v>2232</v>
      </c>
      <c r="F3" s="257" t="s">
        <v>403</v>
      </c>
      <c r="G3" s="257"/>
      <c r="H3" s="257"/>
    </row>
    <row r="4" spans="1:8" ht="178.5" x14ac:dyDescent="0.25">
      <c r="A4" s="263">
        <v>3</v>
      </c>
      <c r="B4" s="264" t="s">
        <v>99</v>
      </c>
      <c r="C4" s="262">
        <v>1</v>
      </c>
      <c r="D4" s="260">
        <v>5458</v>
      </c>
      <c r="E4" s="261">
        <f t="shared" si="0"/>
        <v>5458</v>
      </c>
      <c r="F4" s="257" t="s">
        <v>404</v>
      </c>
      <c r="G4" s="257"/>
      <c r="H4" s="257"/>
    </row>
    <row r="5" spans="1:8" ht="127.5" x14ac:dyDescent="0.25">
      <c r="A5" s="265">
        <v>4</v>
      </c>
      <c r="B5" s="266" t="s">
        <v>5</v>
      </c>
      <c r="C5" s="267">
        <v>1</v>
      </c>
      <c r="D5" s="268">
        <v>0</v>
      </c>
      <c r="E5" s="269">
        <f t="shared" si="0"/>
        <v>0</v>
      </c>
      <c r="F5" s="23"/>
      <c r="G5" s="23"/>
      <c r="H5" s="23"/>
    </row>
    <row r="6" spans="1:8" x14ac:dyDescent="0.25">
      <c r="A6" s="263">
        <v>5</v>
      </c>
      <c r="B6" s="270" t="s">
        <v>6</v>
      </c>
      <c r="C6" s="271"/>
      <c r="D6" s="260">
        <f>SUM(D2:D5)</f>
        <v>7763</v>
      </c>
      <c r="E6" s="272">
        <f>SUM(E2:E5)</f>
        <v>7763</v>
      </c>
      <c r="F6" s="257"/>
      <c r="G6" s="257"/>
      <c r="H6" s="257"/>
    </row>
    <row r="7" spans="1:8" x14ac:dyDescent="0.25">
      <c r="A7" s="11"/>
      <c r="B7" s="57" t="s">
        <v>7</v>
      </c>
      <c r="C7" s="41"/>
      <c r="D7" s="42"/>
      <c r="E7" s="42"/>
    </row>
    <row r="8" spans="1:8" ht="140.25" x14ac:dyDescent="0.25">
      <c r="A8" s="265">
        <v>6</v>
      </c>
      <c r="B8" s="266" t="s">
        <v>66</v>
      </c>
      <c r="C8" s="273">
        <v>0.85</v>
      </c>
      <c r="D8" s="269">
        <v>0</v>
      </c>
      <c r="E8" s="269">
        <f>D8*C8</f>
        <v>0</v>
      </c>
      <c r="F8" s="23"/>
      <c r="G8" s="23"/>
      <c r="H8" s="23"/>
    </row>
    <row r="9" spans="1:8" ht="25.5" x14ac:dyDescent="0.25">
      <c r="A9" s="265">
        <v>7</v>
      </c>
      <c r="B9" s="266" t="s">
        <v>8</v>
      </c>
      <c r="C9" s="273">
        <v>0.85</v>
      </c>
      <c r="D9" s="269">
        <v>0</v>
      </c>
      <c r="E9" s="269">
        <f t="shared" ref="E9:E10" si="1">D9*C9</f>
        <v>0</v>
      </c>
      <c r="F9" s="23"/>
      <c r="G9" s="23"/>
      <c r="H9" s="23"/>
    </row>
    <row r="10" spans="1:8" x14ac:dyDescent="0.25">
      <c r="A10" s="265">
        <v>8</v>
      </c>
      <c r="B10" s="274" t="s">
        <v>9</v>
      </c>
      <c r="C10" s="273">
        <v>0.85</v>
      </c>
      <c r="D10" s="269">
        <v>0</v>
      </c>
      <c r="E10" s="269">
        <f t="shared" si="1"/>
        <v>0</v>
      </c>
      <c r="F10" s="23"/>
      <c r="G10" s="23"/>
      <c r="H10" s="23"/>
    </row>
    <row r="11" spans="1:8" x14ac:dyDescent="0.25">
      <c r="A11" s="265">
        <v>9</v>
      </c>
      <c r="B11" s="274" t="s">
        <v>10</v>
      </c>
      <c r="C11" s="273"/>
      <c r="D11" s="275">
        <f>D8+D9+D10</f>
        <v>0</v>
      </c>
      <c r="E11" s="275">
        <f>SUM(E8:E10)</f>
        <v>0</v>
      </c>
      <c r="F11" s="23"/>
      <c r="G11" s="23"/>
      <c r="H11" s="23"/>
    </row>
    <row r="12" spans="1:8" x14ac:dyDescent="0.25">
      <c r="A12" s="265"/>
      <c r="B12" s="276" t="s">
        <v>11</v>
      </c>
      <c r="C12" s="277"/>
      <c r="D12" s="278"/>
      <c r="E12" s="278"/>
      <c r="F12" s="23"/>
      <c r="G12" s="23"/>
      <c r="H12" s="23"/>
    </row>
    <row r="13" spans="1:8" x14ac:dyDescent="0.25">
      <c r="A13" s="265">
        <v>10</v>
      </c>
      <c r="B13" s="274" t="s">
        <v>67</v>
      </c>
      <c r="C13" s="273">
        <v>0.75</v>
      </c>
      <c r="D13" s="269"/>
      <c r="E13" s="269">
        <f>D13*C13</f>
        <v>0</v>
      </c>
      <c r="F13" s="23"/>
      <c r="G13" s="23"/>
      <c r="H13" s="23"/>
    </row>
    <row r="14" spans="1:8" ht="25.5" x14ac:dyDescent="0.25">
      <c r="A14" s="265">
        <v>11</v>
      </c>
      <c r="B14" s="266" t="s">
        <v>68</v>
      </c>
      <c r="C14" s="273">
        <v>0.5</v>
      </c>
      <c r="D14" s="269"/>
      <c r="E14" s="269">
        <f t="shared" ref="E14:E15" si="2">D14*C14</f>
        <v>0</v>
      </c>
      <c r="F14" s="23"/>
      <c r="G14" s="23"/>
      <c r="H14" s="23"/>
    </row>
    <row r="15" spans="1:8" x14ac:dyDescent="0.25">
      <c r="A15" s="265">
        <v>12</v>
      </c>
      <c r="B15" s="274" t="s">
        <v>12</v>
      </c>
      <c r="C15" s="279">
        <v>0.5</v>
      </c>
      <c r="D15" s="269">
        <v>0</v>
      </c>
      <c r="E15" s="269">
        <f t="shared" si="2"/>
        <v>0</v>
      </c>
      <c r="F15" s="23"/>
      <c r="G15" s="23"/>
      <c r="H15" s="23"/>
    </row>
    <row r="16" spans="1:8" x14ac:dyDescent="0.25">
      <c r="A16" s="265">
        <v>13</v>
      </c>
      <c r="B16" s="274" t="s">
        <v>57</v>
      </c>
      <c r="C16" s="279"/>
      <c r="D16" s="275">
        <f>D13+D14+D15</f>
        <v>0</v>
      </c>
      <c r="E16" s="275">
        <f>SUM(E13:E15)</f>
        <v>0</v>
      </c>
      <c r="F16" s="23"/>
      <c r="G16" s="23"/>
      <c r="H16" s="23"/>
    </row>
    <row r="17" spans="1:8" x14ac:dyDescent="0.25">
      <c r="A17" s="265">
        <v>14</v>
      </c>
      <c r="B17" s="32" t="s">
        <v>58</v>
      </c>
      <c r="C17" s="280"/>
      <c r="D17" s="275">
        <f>D11+D16</f>
        <v>0</v>
      </c>
      <c r="E17" s="275">
        <f>E11+E16</f>
        <v>0</v>
      </c>
      <c r="F17" s="23"/>
      <c r="G17" s="23"/>
      <c r="H17" s="23"/>
    </row>
    <row r="18" spans="1:8" x14ac:dyDescent="0.25">
      <c r="A18" s="11">
        <v>15</v>
      </c>
      <c r="B18" s="26" t="s">
        <v>94</v>
      </c>
      <c r="C18" s="15"/>
      <c r="D18" s="255">
        <f>SUM(D6+D17)</f>
        <v>7763</v>
      </c>
      <c r="E18" s="54">
        <f>+SUM(E6+E17)</f>
        <v>7763</v>
      </c>
    </row>
    <row r="19" spans="1:8" x14ac:dyDescent="0.25">
      <c r="A19" s="11"/>
      <c r="B19" s="50" t="s">
        <v>13</v>
      </c>
      <c r="C19" s="44"/>
      <c r="D19" s="45"/>
      <c r="E19" s="46"/>
    </row>
    <row r="20" spans="1:8" x14ac:dyDescent="0.25">
      <c r="A20" s="11"/>
      <c r="B20" s="55" t="s">
        <v>95</v>
      </c>
      <c r="C20" s="47"/>
      <c r="D20" s="48"/>
      <c r="E20" s="49"/>
    </row>
    <row r="21" spans="1:8" ht="25.5" x14ac:dyDescent="0.25">
      <c r="A21" s="11"/>
      <c r="B21" s="226" t="s">
        <v>14</v>
      </c>
      <c r="C21" s="227"/>
      <c r="D21" s="228"/>
      <c r="E21" s="229"/>
    </row>
    <row r="22" spans="1:8" ht="25.5" x14ac:dyDescent="0.25">
      <c r="A22" s="11">
        <v>16</v>
      </c>
      <c r="B22" s="230" t="s">
        <v>15</v>
      </c>
      <c r="C22" s="231">
        <v>0.03</v>
      </c>
      <c r="D22" s="232"/>
      <c r="E22" s="232">
        <f>D22*C22</f>
        <v>0</v>
      </c>
    </row>
    <row r="23" spans="1:8" x14ac:dyDescent="0.25">
      <c r="A23" s="263">
        <v>17</v>
      </c>
      <c r="B23" s="281" t="s">
        <v>16</v>
      </c>
      <c r="C23" s="282">
        <v>0.05</v>
      </c>
      <c r="D23" s="260">
        <v>756.18357300000014</v>
      </c>
      <c r="E23" s="260">
        <f>D23*C23</f>
        <v>37.809178650000007</v>
      </c>
      <c r="F23" s="257"/>
      <c r="G23" s="257"/>
      <c r="H23" s="257"/>
    </row>
    <row r="24" spans="1:8" x14ac:dyDescent="0.25">
      <c r="A24" s="263">
        <v>18</v>
      </c>
      <c r="B24" s="283" t="s">
        <v>17</v>
      </c>
      <c r="C24" s="282">
        <v>0.1</v>
      </c>
      <c r="D24" s="260">
        <v>179.82242099999985</v>
      </c>
      <c r="E24" s="260">
        <f>D24*C24</f>
        <v>17.982242099999986</v>
      </c>
      <c r="F24" s="257"/>
      <c r="G24" s="257"/>
      <c r="H24" s="257"/>
    </row>
    <row r="25" spans="1:8" ht="25.5" x14ac:dyDescent="0.25">
      <c r="A25" s="11">
        <v>19</v>
      </c>
      <c r="B25" s="236" t="s">
        <v>69</v>
      </c>
      <c r="C25" s="237">
        <v>0</v>
      </c>
      <c r="D25" s="217">
        <v>2524</v>
      </c>
      <c r="E25" s="217">
        <v>0</v>
      </c>
    </row>
    <row r="26" spans="1:8" x14ac:dyDescent="0.25">
      <c r="A26" s="11"/>
      <c r="B26" s="238" t="s">
        <v>18</v>
      </c>
      <c r="C26" s="239"/>
      <c r="D26" s="217"/>
      <c r="E26" s="217"/>
    </row>
    <row r="27" spans="1:8" ht="25.5" x14ac:dyDescent="0.25">
      <c r="A27" s="263">
        <v>20</v>
      </c>
      <c r="B27" s="284" t="s">
        <v>19</v>
      </c>
      <c r="C27" s="285">
        <v>0.05</v>
      </c>
      <c r="D27" s="260">
        <v>965.14105140000026</v>
      </c>
      <c r="E27" s="260">
        <f>+D27*C27</f>
        <v>48.257052570000013</v>
      </c>
      <c r="F27" s="257"/>
      <c r="G27" s="257"/>
      <c r="H27" s="257"/>
    </row>
    <row r="28" spans="1:8" x14ac:dyDescent="0.25">
      <c r="A28" s="263">
        <v>21</v>
      </c>
      <c r="B28" s="286" t="s">
        <v>20</v>
      </c>
      <c r="C28" s="287">
        <v>0.1</v>
      </c>
      <c r="D28" s="260">
        <v>533.31827959999998</v>
      </c>
      <c r="E28" s="260">
        <f t="shared" ref="E28:E62" si="3">+D28*C28</f>
        <v>53.331827959999998</v>
      </c>
      <c r="F28" s="257"/>
      <c r="G28" s="257"/>
      <c r="H28" s="257"/>
    </row>
    <row r="29" spans="1:8" ht="25.5" x14ac:dyDescent="0.25">
      <c r="A29" s="265">
        <v>22</v>
      </c>
      <c r="B29" s="288" t="s">
        <v>21</v>
      </c>
      <c r="C29" s="289">
        <v>0.4</v>
      </c>
      <c r="D29" s="268">
        <v>0</v>
      </c>
      <c r="E29" s="268">
        <f t="shared" si="3"/>
        <v>0</v>
      </c>
      <c r="F29" s="23"/>
      <c r="G29" s="23"/>
      <c r="H29" s="23"/>
    </row>
    <row r="30" spans="1:8" x14ac:dyDescent="0.25">
      <c r="A30" s="265">
        <v>23</v>
      </c>
      <c r="B30" s="288" t="s">
        <v>22</v>
      </c>
      <c r="C30" s="290">
        <v>0.2</v>
      </c>
      <c r="D30" s="268">
        <v>0</v>
      </c>
      <c r="E30" s="268">
        <f t="shared" si="3"/>
        <v>0</v>
      </c>
      <c r="F30" s="23"/>
      <c r="G30" s="23"/>
      <c r="H30" s="23"/>
    </row>
    <row r="31" spans="1:8" ht="45" x14ac:dyDescent="0.25">
      <c r="A31" s="265">
        <v>24</v>
      </c>
      <c r="B31" s="291" t="s">
        <v>71</v>
      </c>
      <c r="C31" s="290">
        <v>0.25</v>
      </c>
      <c r="D31" s="268"/>
      <c r="E31" s="268">
        <f t="shared" si="3"/>
        <v>0</v>
      </c>
      <c r="F31" s="23"/>
      <c r="G31" s="23"/>
      <c r="H31" s="23"/>
    </row>
    <row r="32" spans="1:8" x14ac:dyDescent="0.25">
      <c r="A32" s="263">
        <v>25</v>
      </c>
      <c r="B32" s="281" t="s">
        <v>23</v>
      </c>
      <c r="C32" s="282">
        <v>1</v>
      </c>
      <c r="D32" s="260">
        <v>20285</v>
      </c>
      <c r="E32" s="260">
        <f t="shared" si="3"/>
        <v>20285</v>
      </c>
      <c r="F32" s="257" t="s">
        <v>405</v>
      </c>
      <c r="G32" s="257"/>
      <c r="H32" s="257"/>
    </row>
    <row r="33" spans="1:8" ht="25.5" x14ac:dyDescent="0.25">
      <c r="A33" s="263">
        <v>26</v>
      </c>
      <c r="B33" s="284" t="s">
        <v>70</v>
      </c>
      <c r="C33" s="292">
        <v>0.25</v>
      </c>
      <c r="D33" s="260">
        <v>140</v>
      </c>
      <c r="E33" s="260">
        <f t="shared" si="3"/>
        <v>35</v>
      </c>
      <c r="F33" s="257" t="s">
        <v>406</v>
      </c>
      <c r="G33" s="257"/>
      <c r="H33" s="257"/>
    </row>
    <row r="34" spans="1:8" x14ac:dyDescent="0.25">
      <c r="A34" s="265">
        <v>27</v>
      </c>
      <c r="B34" s="293" t="s">
        <v>24</v>
      </c>
      <c r="C34" s="294">
        <v>0.05</v>
      </c>
      <c r="D34" s="268">
        <v>0</v>
      </c>
      <c r="E34" s="268">
        <f t="shared" si="3"/>
        <v>0</v>
      </c>
      <c r="F34" s="23"/>
      <c r="G34" s="23"/>
      <c r="H34" s="23"/>
    </row>
    <row r="35" spans="1:8" x14ac:dyDescent="0.25">
      <c r="A35" s="265"/>
      <c r="B35" s="295" t="s">
        <v>407</v>
      </c>
      <c r="C35" s="296"/>
      <c r="D35" s="268"/>
      <c r="E35" s="268">
        <f t="shared" si="3"/>
        <v>0</v>
      </c>
      <c r="F35" s="23"/>
      <c r="G35" s="23"/>
      <c r="H35" s="23"/>
    </row>
    <row r="36" spans="1:8" ht="38.25" x14ac:dyDescent="0.25">
      <c r="A36" s="265">
        <v>28</v>
      </c>
      <c r="B36" s="293" t="s">
        <v>72</v>
      </c>
      <c r="C36" s="293">
        <v>0</v>
      </c>
      <c r="D36" s="293">
        <v>0</v>
      </c>
      <c r="E36" s="268">
        <f t="shared" si="3"/>
        <v>0</v>
      </c>
      <c r="F36" s="23"/>
      <c r="G36" s="23"/>
      <c r="H36" s="23"/>
    </row>
    <row r="37" spans="1:8" ht="25.5" x14ac:dyDescent="0.25">
      <c r="A37" s="265">
        <v>29</v>
      </c>
      <c r="B37" s="293" t="s">
        <v>73</v>
      </c>
      <c r="C37" s="297">
        <v>0.15</v>
      </c>
      <c r="D37" s="268">
        <v>0</v>
      </c>
      <c r="E37" s="268">
        <f t="shared" si="3"/>
        <v>0</v>
      </c>
      <c r="F37" s="23"/>
      <c r="G37" s="23"/>
      <c r="H37" s="23"/>
    </row>
    <row r="38" spans="1:8" ht="51" x14ac:dyDescent="0.25">
      <c r="A38" s="265">
        <v>30</v>
      </c>
      <c r="B38" s="293" t="s">
        <v>74</v>
      </c>
      <c r="C38" s="297">
        <v>0.25</v>
      </c>
      <c r="D38" s="268">
        <v>0</v>
      </c>
      <c r="E38" s="268">
        <f t="shared" si="3"/>
        <v>0</v>
      </c>
      <c r="F38" s="23"/>
      <c r="G38" s="23"/>
      <c r="H38" s="23"/>
    </row>
    <row r="39" spans="1:8" ht="25.5" x14ac:dyDescent="0.25">
      <c r="A39" s="265">
        <v>31</v>
      </c>
      <c r="B39" s="293" t="s">
        <v>26</v>
      </c>
      <c r="C39" s="297">
        <v>0.25</v>
      </c>
      <c r="D39" s="268">
        <v>0</v>
      </c>
      <c r="E39" s="268">
        <f t="shared" si="3"/>
        <v>0</v>
      </c>
      <c r="F39" s="23"/>
      <c r="G39" s="23"/>
      <c r="H39" s="23"/>
    </row>
    <row r="40" spans="1:8" x14ac:dyDescent="0.25">
      <c r="A40" s="265">
        <v>32</v>
      </c>
      <c r="B40" s="293" t="s">
        <v>27</v>
      </c>
      <c r="C40" s="297">
        <v>0.5</v>
      </c>
      <c r="D40" s="268">
        <v>0</v>
      </c>
      <c r="E40" s="268">
        <f t="shared" si="3"/>
        <v>0</v>
      </c>
      <c r="F40" s="23"/>
      <c r="G40" s="23"/>
      <c r="H40" s="23"/>
    </row>
    <row r="41" spans="1:8" x14ac:dyDescent="0.25">
      <c r="A41" s="265">
        <v>33</v>
      </c>
      <c r="B41" s="298" t="s">
        <v>28</v>
      </c>
      <c r="C41" s="297">
        <v>1</v>
      </c>
      <c r="D41" s="268">
        <v>0</v>
      </c>
      <c r="E41" s="268">
        <f t="shared" si="3"/>
        <v>0</v>
      </c>
      <c r="F41" s="23"/>
      <c r="G41" s="23"/>
      <c r="H41" s="23"/>
    </row>
    <row r="42" spans="1:8" x14ac:dyDescent="0.25">
      <c r="A42" s="11"/>
      <c r="B42" s="238" t="s">
        <v>29</v>
      </c>
      <c r="C42" s="239"/>
      <c r="D42" s="217"/>
      <c r="E42" s="217">
        <f t="shared" si="3"/>
        <v>0</v>
      </c>
    </row>
    <row r="43" spans="1:8" ht="38.25" x14ac:dyDescent="0.25">
      <c r="A43" s="265">
        <v>34</v>
      </c>
      <c r="B43" s="293" t="s">
        <v>75</v>
      </c>
      <c r="C43" s="299">
        <v>1</v>
      </c>
      <c r="D43" s="268">
        <v>0</v>
      </c>
      <c r="E43" s="268">
        <f t="shared" si="3"/>
        <v>0</v>
      </c>
      <c r="F43" s="23"/>
      <c r="G43" s="23"/>
      <c r="H43" s="23"/>
    </row>
    <row r="44" spans="1:8" ht="51" x14ac:dyDescent="0.25">
      <c r="A44" s="265">
        <v>35</v>
      </c>
      <c r="B44" s="293" t="s">
        <v>76</v>
      </c>
      <c r="C44" s="297">
        <v>1</v>
      </c>
      <c r="D44" s="268">
        <v>0</v>
      </c>
      <c r="E44" s="268">
        <f t="shared" si="3"/>
        <v>0</v>
      </c>
      <c r="F44" s="23"/>
      <c r="G44" s="23"/>
      <c r="H44" s="23"/>
    </row>
    <row r="45" spans="1:8" ht="25.5" x14ac:dyDescent="0.25">
      <c r="A45" s="265">
        <v>36</v>
      </c>
      <c r="B45" s="293" t="s">
        <v>30</v>
      </c>
      <c r="C45" s="297">
        <v>0.2</v>
      </c>
      <c r="D45" s="268">
        <v>0</v>
      </c>
      <c r="E45" s="268">
        <f t="shared" si="3"/>
        <v>0</v>
      </c>
      <c r="F45" s="23"/>
      <c r="G45" s="23"/>
      <c r="H45" s="23"/>
    </row>
    <row r="46" spans="1:8" ht="38.25" x14ac:dyDescent="0.25">
      <c r="A46" s="265">
        <v>37</v>
      </c>
      <c r="B46" s="293" t="s">
        <v>31</v>
      </c>
      <c r="C46" s="297">
        <v>1</v>
      </c>
      <c r="D46" s="268">
        <v>0</v>
      </c>
      <c r="E46" s="268">
        <f t="shared" si="3"/>
        <v>0</v>
      </c>
      <c r="F46" s="23"/>
      <c r="G46" s="23"/>
      <c r="H46" s="23"/>
    </row>
    <row r="47" spans="1:8" ht="38.25" x14ac:dyDescent="0.25">
      <c r="A47" s="265">
        <v>38</v>
      </c>
      <c r="B47" s="293" t="s">
        <v>32</v>
      </c>
      <c r="C47" s="297">
        <v>1</v>
      </c>
      <c r="D47" s="268">
        <v>0</v>
      </c>
      <c r="E47" s="268">
        <f t="shared" si="3"/>
        <v>0</v>
      </c>
      <c r="F47" s="23"/>
      <c r="G47" s="23"/>
      <c r="H47" s="23"/>
    </row>
    <row r="48" spans="1:8" ht="38.25" x14ac:dyDescent="0.25">
      <c r="A48" s="265">
        <v>39</v>
      </c>
      <c r="B48" s="293" t="s">
        <v>33</v>
      </c>
      <c r="C48" s="297">
        <v>1</v>
      </c>
      <c r="D48" s="268">
        <v>0</v>
      </c>
      <c r="E48" s="268">
        <f t="shared" si="3"/>
        <v>0</v>
      </c>
      <c r="F48" s="23"/>
      <c r="G48" s="23"/>
      <c r="H48" s="23"/>
    </row>
    <row r="49" spans="1:8" ht="38.25" x14ac:dyDescent="0.25">
      <c r="A49" s="265">
        <v>40</v>
      </c>
      <c r="B49" s="293" t="s">
        <v>77</v>
      </c>
      <c r="C49" s="297">
        <v>1</v>
      </c>
      <c r="D49" s="268">
        <v>0</v>
      </c>
      <c r="E49" s="268">
        <f t="shared" si="3"/>
        <v>0</v>
      </c>
      <c r="F49" s="23"/>
      <c r="G49" s="23"/>
      <c r="H49" s="23"/>
    </row>
    <row r="50" spans="1:8" ht="25.5" x14ac:dyDescent="0.25">
      <c r="A50" s="265">
        <v>41</v>
      </c>
      <c r="B50" s="293" t="s">
        <v>78</v>
      </c>
      <c r="C50" s="300">
        <v>1</v>
      </c>
      <c r="D50" s="268">
        <v>0</v>
      </c>
      <c r="E50" s="268">
        <f t="shared" si="3"/>
        <v>0</v>
      </c>
      <c r="F50" s="23"/>
      <c r="G50" s="23"/>
      <c r="H50" s="23"/>
    </row>
    <row r="51" spans="1:8" x14ac:dyDescent="0.25">
      <c r="A51" s="265"/>
      <c r="B51" s="301" t="s">
        <v>34</v>
      </c>
      <c r="C51" s="302"/>
      <c r="D51" s="268"/>
      <c r="E51" s="268">
        <f t="shared" si="3"/>
        <v>0</v>
      </c>
      <c r="F51" s="23"/>
      <c r="G51" s="23"/>
      <c r="H51" s="23"/>
    </row>
    <row r="52" spans="1:8" x14ac:dyDescent="0.25">
      <c r="A52" s="265">
        <v>42</v>
      </c>
      <c r="B52" s="295" t="s">
        <v>35</v>
      </c>
      <c r="C52" s="294">
        <v>0.05</v>
      </c>
      <c r="D52" s="268">
        <v>0</v>
      </c>
      <c r="E52" s="268">
        <f t="shared" si="3"/>
        <v>0</v>
      </c>
      <c r="F52" s="23"/>
      <c r="G52" s="23"/>
      <c r="H52" s="23"/>
    </row>
    <row r="53" spans="1:8" ht="38.25" x14ac:dyDescent="0.25">
      <c r="A53" s="263">
        <v>43</v>
      </c>
      <c r="B53" s="284" t="s">
        <v>408</v>
      </c>
      <c r="C53" s="292">
        <v>0.1</v>
      </c>
      <c r="D53" s="260">
        <v>2139</v>
      </c>
      <c r="E53" s="260">
        <f t="shared" si="3"/>
        <v>213.9</v>
      </c>
      <c r="F53" s="257" t="s">
        <v>409</v>
      </c>
      <c r="G53" s="257"/>
      <c r="H53" s="257"/>
    </row>
    <row r="54" spans="1:8" ht="38.25" x14ac:dyDescent="0.25">
      <c r="A54" s="265">
        <v>44</v>
      </c>
      <c r="B54" s="293" t="s">
        <v>410</v>
      </c>
      <c r="C54" s="299">
        <v>0.3</v>
      </c>
      <c r="D54" s="268">
        <v>0</v>
      </c>
      <c r="E54" s="268">
        <f t="shared" si="3"/>
        <v>0</v>
      </c>
      <c r="F54" s="23"/>
      <c r="G54" s="23"/>
      <c r="H54" s="23"/>
    </row>
    <row r="55" spans="1:8" x14ac:dyDescent="0.25">
      <c r="A55" s="265">
        <v>45</v>
      </c>
      <c r="B55" s="293" t="s">
        <v>36</v>
      </c>
      <c r="C55" s="299">
        <v>0.4</v>
      </c>
      <c r="D55" s="268">
        <v>0</v>
      </c>
      <c r="E55" s="268">
        <f t="shared" si="3"/>
        <v>0</v>
      </c>
      <c r="F55" s="23"/>
      <c r="G55" s="23"/>
      <c r="H55" s="23"/>
    </row>
    <row r="56" spans="1:8" x14ac:dyDescent="0.25">
      <c r="A56" s="265">
        <v>46</v>
      </c>
      <c r="B56" s="293" t="s">
        <v>81</v>
      </c>
      <c r="C56" s="299">
        <v>0.4</v>
      </c>
      <c r="D56" s="268">
        <v>0</v>
      </c>
      <c r="E56" s="268">
        <f t="shared" si="3"/>
        <v>0</v>
      </c>
      <c r="F56" s="23"/>
      <c r="G56" s="23"/>
      <c r="H56" s="23"/>
    </row>
    <row r="57" spans="1:8" x14ac:dyDescent="0.25">
      <c r="A57" s="265">
        <v>47</v>
      </c>
      <c r="B57" s="293" t="s">
        <v>82</v>
      </c>
      <c r="C57" s="299">
        <v>1</v>
      </c>
      <c r="D57" s="268">
        <v>0</v>
      </c>
      <c r="E57" s="268">
        <f t="shared" si="3"/>
        <v>0</v>
      </c>
      <c r="F57" s="23"/>
      <c r="G57" s="23"/>
      <c r="H57" s="23"/>
    </row>
    <row r="58" spans="1:8" ht="25.5" x14ac:dyDescent="0.25">
      <c r="A58" s="265">
        <v>48</v>
      </c>
      <c r="B58" s="293" t="s">
        <v>91</v>
      </c>
      <c r="C58" s="299">
        <v>1</v>
      </c>
      <c r="D58" s="268">
        <v>0</v>
      </c>
      <c r="E58" s="268">
        <f t="shared" si="3"/>
        <v>0</v>
      </c>
      <c r="F58" s="23"/>
      <c r="G58" s="23"/>
      <c r="H58" s="23"/>
    </row>
    <row r="59" spans="1:8" x14ac:dyDescent="0.25">
      <c r="A59" s="263">
        <v>49</v>
      </c>
      <c r="B59" s="284" t="s">
        <v>37</v>
      </c>
      <c r="C59" s="292">
        <v>0.05</v>
      </c>
      <c r="D59" s="260">
        <v>1964</v>
      </c>
      <c r="E59" s="260">
        <f t="shared" si="3"/>
        <v>98.2</v>
      </c>
      <c r="F59" s="257" t="s">
        <v>411</v>
      </c>
      <c r="G59" s="257"/>
      <c r="H59" s="257"/>
    </row>
    <row r="60" spans="1:8" x14ac:dyDescent="0.25">
      <c r="A60" s="265">
        <v>50</v>
      </c>
      <c r="B60" s="293" t="s">
        <v>38</v>
      </c>
      <c r="C60" s="299">
        <v>0.05</v>
      </c>
      <c r="D60" s="268">
        <v>0</v>
      </c>
      <c r="E60" s="268">
        <f t="shared" si="3"/>
        <v>0</v>
      </c>
      <c r="F60" s="23"/>
      <c r="G60" s="23"/>
      <c r="H60" s="23"/>
    </row>
    <row r="61" spans="1:8" ht="25.5" x14ac:dyDescent="0.25">
      <c r="A61" s="265">
        <v>51</v>
      </c>
      <c r="B61" s="293" t="s">
        <v>39</v>
      </c>
      <c r="C61" s="294">
        <v>0.5</v>
      </c>
      <c r="D61" s="268"/>
      <c r="E61" s="268">
        <f t="shared" si="3"/>
        <v>0</v>
      </c>
      <c r="F61" s="23"/>
      <c r="G61" s="23"/>
      <c r="H61" s="23"/>
    </row>
    <row r="62" spans="1:8" x14ac:dyDescent="0.25">
      <c r="A62" s="265">
        <v>52</v>
      </c>
      <c r="B62" s="295" t="s">
        <v>83</v>
      </c>
      <c r="C62" s="294">
        <v>1</v>
      </c>
      <c r="D62" s="268">
        <v>0</v>
      </c>
      <c r="E62" s="268">
        <f t="shared" si="3"/>
        <v>0</v>
      </c>
      <c r="F62" s="23"/>
      <c r="G62" s="23"/>
      <c r="H62" s="23"/>
    </row>
    <row r="63" spans="1:8" x14ac:dyDescent="0.25">
      <c r="A63" s="263">
        <v>53</v>
      </c>
      <c r="B63" s="303" t="s">
        <v>40</v>
      </c>
      <c r="C63" s="304"/>
      <c r="D63" s="260">
        <f>SUM(D22:D62)</f>
        <v>29486.465325000001</v>
      </c>
      <c r="E63" s="260">
        <f>SUM(E22:E62)</f>
        <v>20789.480301280004</v>
      </c>
      <c r="F63" s="257"/>
      <c r="G63" s="257"/>
      <c r="H63" s="257"/>
    </row>
    <row r="64" spans="1:8" x14ac:dyDescent="0.25">
      <c r="A64" s="11"/>
      <c r="B64" s="28" t="s">
        <v>41</v>
      </c>
      <c r="C64" s="331"/>
      <c r="D64" s="51"/>
      <c r="E64" s="51"/>
    </row>
    <row r="65" spans="1:8" ht="25.5" x14ac:dyDescent="0.25">
      <c r="A65" s="11"/>
      <c r="B65" s="24" t="s">
        <v>84</v>
      </c>
      <c r="C65" s="332"/>
      <c r="D65" s="51"/>
      <c r="E65" s="51"/>
    </row>
    <row r="66" spans="1:8" x14ac:dyDescent="0.25">
      <c r="A66" s="265">
        <v>54</v>
      </c>
      <c r="B66" s="305" t="s">
        <v>42</v>
      </c>
      <c r="C66" s="306">
        <v>0</v>
      </c>
      <c r="D66" s="269">
        <v>3361</v>
      </c>
      <c r="E66" s="269">
        <f>D66*C66</f>
        <v>0</v>
      </c>
      <c r="F66" s="23"/>
      <c r="G66" s="23"/>
      <c r="H66" s="23"/>
    </row>
    <row r="67" spans="1:8" x14ac:dyDescent="0.25">
      <c r="A67" s="265">
        <v>55</v>
      </c>
      <c r="B67" s="305" t="s">
        <v>43</v>
      </c>
      <c r="C67" s="306">
        <v>0.15</v>
      </c>
      <c r="D67" s="269">
        <v>0</v>
      </c>
      <c r="E67" s="269">
        <f t="shared" ref="E67:E73" si="4">D67*C67</f>
        <v>0</v>
      </c>
      <c r="F67" s="23"/>
      <c r="G67" s="23"/>
      <c r="H67" s="23"/>
    </row>
    <row r="68" spans="1:8" x14ac:dyDescent="0.25">
      <c r="A68" s="265">
        <v>56</v>
      </c>
      <c r="B68" s="305" t="s">
        <v>44</v>
      </c>
      <c r="C68" s="306">
        <v>0.25</v>
      </c>
      <c r="D68" s="269">
        <v>0</v>
      </c>
      <c r="E68" s="269">
        <f t="shared" si="4"/>
        <v>0</v>
      </c>
      <c r="F68" s="23"/>
      <c r="G68" s="23"/>
      <c r="H68" s="23"/>
    </row>
    <row r="69" spans="1:8" x14ac:dyDescent="0.25">
      <c r="A69" s="265">
        <v>57</v>
      </c>
      <c r="B69" s="305" t="s">
        <v>45</v>
      </c>
      <c r="C69" s="307">
        <v>0.5</v>
      </c>
      <c r="D69" s="269">
        <v>0</v>
      </c>
      <c r="E69" s="269">
        <f t="shared" si="4"/>
        <v>0</v>
      </c>
      <c r="F69" s="23"/>
      <c r="G69" s="23"/>
      <c r="H69" s="23"/>
    </row>
    <row r="70" spans="1:8" x14ac:dyDescent="0.25">
      <c r="A70" s="265">
        <v>58</v>
      </c>
      <c r="B70" s="305" t="s">
        <v>46</v>
      </c>
      <c r="C70" s="307">
        <v>0.5</v>
      </c>
      <c r="D70" s="269">
        <v>0</v>
      </c>
      <c r="E70" s="269">
        <f t="shared" si="4"/>
        <v>0</v>
      </c>
      <c r="F70" s="23"/>
      <c r="G70" s="23"/>
      <c r="H70" s="23"/>
    </row>
    <row r="71" spans="1:8" x14ac:dyDescent="0.25">
      <c r="A71" s="263">
        <v>59</v>
      </c>
      <c r="B71" s="308" t="s">
        <v>47</v>
      </c>
      <c r="C71" s="309">
        <v>1</v>
      </c>
      <c r="D71" s="260">
        <v>157.97</v>
      </c>
      <c r="E71" s="260">
        <f t="shared" si="4"/>
        <v>157.97</v>
      </c>
      <c r="F71" s="257" t="s">
        <v>412</v>
      </c>
      <c r="G71" s="257"/>
      <c r="H71" s="257"/>
    </row>
    <row r="72" spans="1:8" x14ac:dyDescent="0.25">
      <c r="A72" s="265">
        <v>60</v>
      </c>
      <c r="B72" s="305" t="s">
        <v>48</v>
      </c>
      <c r="C72" s="306">
        <v>0.5</v>
      </c>
      <c r="D72" s="268">
        <v>0</v>
      </c>
      <c r="E72" s="268">
        <f t="shared" si="4"/>
        <v>0</v>
      </c>
      <c r="F72" s="23"/>
      <c r="G72" s="23"/>
      <c r="H72" s="23"/>
    </row>
    <row r="73" spans="1:8" ht="38.25" x14ac:dyDescent="0.3">
      <c r="A73" s="265">
        <v>61</v>
      </c>
      <c r="B73" s="310" t="s">
        <v>92</v>
      </c>
      <c r="C73" s="306">
        <v>0.5</v>
      </c>
      <c r="D73" s="311">
        <v>0</v>
      </c>
      <c r="E73" s="268">
        <f t="shared" si="4"/>
        <v>0</v>
      </c>
      <c r="F73" s="23"/>
      <c r="G73" s="23"/>
      <c r="H73" s="23"/>
    </row>
    <row r="74" spans="1:8" ht="38.25" x14ac:dyDescent="0.25">
      <c r="A74" s="263">
        <v>62</v>
      </c>
      <c r="B74" s="264" t="s">
        <v>93</v>
      </c>
      <c r="C74" s="312">
        <v>1</v>
      </c>
      <c r="D74" s="313">
        <v>7700</v>
      </c>
      <c r="E74" s="260">
        <f>D74*C74</f>
        <v>7700</v>
      </c>
      <c r="F74" s="257" t="s">
        <v>413</v>
      </c>
      <c r="G74" s="257"/>
      <c r="H74" s="257"/>
    </row>
    <row r="75" spans="1:8" ht="25.5" x14ac:dyDescent="0.25">
      <c r="A75" s="265">
        <v>63</v>
      </c>
      <c r="B75" s="310" t="s">
        <v>49</v>
      </c>
      <c r="C75" s="306">
        <v>0</v>
      </c>
      <c r="D75" s="269">
        <v>0</v>
      </c>
      <c r="E75" s="269">
        <f>D75*C75</f>
        <v>0</v>
      </c>
      <c r="F75" s="23"/>
      <c r="G75" s="23"/>
      <c r="H75" s="23"/>
    </row>
    <row r="76" spans="1:8" ht="25.5" x14ac:dyDescent="0.25">
      <c r="A76" s="265">
        <v>64</v>
      </c>
      <c r="B76" s="310" t="s">
        <v>50</v>
      </c>
      <c r="C76" s="306">
        <v>0</v>
      </c>
      <c r="D76" s="269">
        <v>705.37</v>
      </c>
      <c r="E76" s="269">
        <f>D76*C76</f>
        <v>0</v>
      </c>
      <c r="F76" s="23"/>
      <c r="G76" s="23"/>
      <c r="H76" s="23"/>
    </row>
    <row r="77" spans="1:8" x14ac:dyDescent="0.25">
      <c r="A77" s="263">
        <v>65</v>
      </c>
      <c r="B77" s="308" t="s">
        <v>51</v>
      </c>
      <c r="C77" s="312">
        <v>1</v>
      </c>
      <c r="D77" s="261">
        <v>5500</v>
      </c>
      <c r="E77" s="261">
        <f>D77*C77</f>
        <v>5500</v>
      </c>
      <c r="F77" s="257"/>
      <c r="G77" s="257"/>
      <c r="H77" s="257"/>
    </row>
    <row r="78" spans="1:8" x14ac:dyDescent="0.25">
      <c r="A78" s="265">
        <v>66</v>
      </c>
      <c r="B78" s="305" t="s">
        <v>52</v>
      </c>
      <c r="C78" s="306">
        <v>1</v>
      </c>
      <c r="D78" s="269">
        <v>0</v>
      </c>
      <c r="E78" s="269">
        <f>D78*C78</f>
        <v>0</v>
      </c>
      <c r="F78" s="23"/>
      <c r="G78" s="23"/>
      <c r="H78" s="23"/>
    </row>
    <row r="79" spans="1:8" x14ac:dyDescent="0.25">
      <c r="A79" s="263">
        <v>67</v>
      </c>
      <c r="B79" s="314" t="s">
        <v>53</v>
      </c>
      <c r="C79" s="315"/>
      <c r="D79" s="272">
        <f>SUM(D66:D78)</f>
        <v>17424.34</v>
      </c>
      <c r="E79" s="272">
        <f>SUM(E66:E78)</f>
        <v>13357.970000000001</v>
      </c>
      <c r="F79" s="257"/>
      <c r="G79" s="257"/>
      <c r="H79" s="257"/>
    </row>
    <row r="80" spans="1:8" x14ac:dyDescent="0.25">
      <c r="A80" s="263">
        <v>68</v>
      </c>
      <c r="B80" s="316" t="s">
        <v>59</v>
      </c>
      <c r="C80" s="317"/>
      <c r="D80" s="318"/>
      <c r="E80" s="261">
        <f>+E63*0.75</f>
        <v>15592.110225960003</v>
      </c>
      <c r="F80" s="257"/>
      <c r="G80" s="257"/>
      <c r="H80" s="257"/>
    </row>
    <row r="81" spans="1:8" x14ac:dyDescent="0.25">
      <c r="A81" s="263">
        <v>69</v>
      </c>
      <c r="B81" s="319" t="s">
        <v>60</v>
      </c>
      <c r="C81" s="320"/>
      <c r="D81" s="318"/>
      <c r="E81" s="261">
        <f>MIN(E79,E80)</f>
        <v>13357.970000000001</v>
      </c>
      <c r="F81" s="257"/>
      <c r="G81" s="257"/>
      <c r="H81" s="257"/>
    </row>
    <row r="82" spans="1:8" x14ac:dyDescent="0.25">
      <c r="A82" s="263">
        <v>70</v>
      </c>
      <c r="B82" s="270" t="s">
        <v>54</v>
      </c>
      <c r="C82" s="321"/>
      <c r="D82" s="322"/>
      <c r="E82" s="260">
        <f>+E63-E81</f>
        <v>7431.5103012800027</v>
      </c>
      <c r="F82" s="257"/>
      <c r="G82" s="257"/>
      <c r="H82" s="257"/>
    </row>
    <row r="83" spans="1:8" x14ac:dyDescent="0.25">
      <c r="A83" s="263">
        <v>71</v>
      </c>
      <c r="B83" s="323" t="s">
        <v>86</v>
      </c>
      <c r="C83" s="324"/>
      <c r="D83" s="325"/>
      <c r="E83" s="326">
        <f>+(D18/E82)*100</f>
        <v>104.46059663892144</v>
      </c>
      <c r="F83" s="257"/>
      <c r="G83" s="257"/>
      <c r="H83" s="257"/>
    </row>
  </sheetData>
  <mergeCells count="1">
    <mergeCell ref="C64:C6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election sqref="A1:G7"/>
    </sheetView>
  </sheetViews>
  <sheetFormatPr defaultRowHeight="15" x14ac:dyDescent="0.25"/>
  <cols>
    <col min="1" max="1" width="12.28515625" bestFit="1" customWidth="1"/>
    <col min="2" max="2" width="10.140625" bestFit="1" customWidth="1"/>
    <col min="3" max="3" width="19.28515625" customWidth="1"/>
    <col min="4" max="5" width="10.140625" customWidth="1"/>
    <col min="6" max="6" width="10.140625" bestFit="1" customWidth="1"/>
  </cols>
  <sheetData>
    <row r="1" spans="1:7" x14ac:dyDescent="0.25">
      <c r="B1" t="s">
        <v>400</v>
      </c>
      <c r="C1" s="328" t="s">
        <v>423</v>
      </c>
      <c r="D1" t="s">
        <v>419</v>
      </c>
      <c r="E1" t="s">
        <v>420</v>
      </c>
      <c r="F1" t="s">
        <v>416</v>
      </c>
      <c r="G1" t="s">
        <v>417</v>
      </c>
    </row>
    <row r="2" spans="1:7" x14ac:dyDescent="0.25">
      <c r="A2" t="s">
        <v>414</v>
      </c>
      <c r="B2">
        <v>3.1</v>
      </c>
      <c r="C2">
        <v>2.78</v>
      </c>
      <c r="D2">
        <v>3.29</v>
      </c>
      <c r="E2">
        <v>3.79</v>
      </c>
      <c r="F2">
        <v>3.1150000000000002</v>
      </c>
      <c r="G2">
        <v>7.7629999999999999</v>
      </c>
    </row>
    <row r="3" spans="1:7" x14ac:dyDescent="0.25">
      <c r="A3" t="s">
        <v>405</v>
      </c>
      <c r="B3">
        <v>10.08</v>
      </c>
      <c r="C3">
        <v>10.08</v>
      </c>
      <c r="D3">
        <v>21.785</v>
      </c>
      <c r="E3">
        <v>23.52</v>
      </c>
      <c r="F3">
        <v>18.55</v>
      </c>
      <c r="G3">
        <v>20.28</v>
      </c>
    </row>
    <row r="4" spans="1:7" x14ac:dyDescent="0.25">
      <c r="A4" t="s">
        <v>418</v>
      </c>
      <c r="B4">
        <v>3.8</v>
      </c>
      <c r="C4">
        <v>10.85</v>
      </c>
      <c r="D4">
        <v>10.85</v>
      </c>
      <c r="E4">
        <v>10.85</v>
      </c>
      <c r="F4">
        <v>8.3000000000000007</v>
      </c>
      <c r="G4">
        <v>7.7</v>
      </c>
    </row>
    <row r="5" spans="1:7" x14ac:dyDescent="0.25">
      <c r="A5" t="s">
        <v>421</v>
      </c>
      <c r="B5">
        <f>+B4*0.75</f>
        <v>2.8499999999999996</v>
      </c>
      <c r="C5">
        <f t="shared" ref="C5:G5" si="0">+C4*0.75</f>
        <v>8.1374999999999993</v>
      </c>
      <c r="D5">
        <f t="shared" si="0"/>
        <v>8.1374999999999993</v>
      </c>
      <c r="E5">
        <f t="shared" si="0"/>
        <v>8.1374999999999993</v>
      </c>
      <c r="F5">
        <f t="shared" si="0"/>
        <v>6.2250000000000005</v>
      </c>
      <c r="G5">
        <f t="shared" si="0"/>
        <v>5.7750000000000004</v>
      </c>
    </row>
    <row r="6" spans="1:7" x14ac:dyDescent="0.25">
      <c r="A6" t="s">
        <v>422</v>
      </c>
      <c r="B6">
        <f>B3-B5</f>
        <v>7.23</v>
      </c>
      <c r="C6">
        <f t="shared" ref="C6:G6" si="1">C3-C5</f>
        <v>1.9425000000000008</v>
      </c>
      <c r="D6">
        <f t="shared" si="1"/>
        <v>13.647500000000001</v>
      </c>
      <c r="E6">
        <f t="shared" si="1"/>
        <v>15.3825</v>
      </c>
      <c r="F6">
        <f t="shared" si="1"/>
        <v>12.324999999999999</v>
      </c>
      <c r="G6">
        <f t="shared" si="1"/>
        <v>14.505000000000001</v>
      </c>
    </row>
    <row r="7" spans="1:7" x14ac:dyDescent="0.25">
      <c r="A7" t="s">
        <v>415</v>
      </c>
      <c r="B7">
        <v>120.48</v>
      </c>
      <c r="C7">
        <v>105.5</v>
      </c>
      <c r="D7">
        <v>42.6</v>
      </c>
      <c r="E7">
        <v>40.07</v>
      </c>
      <c r="F7">
        <v>44.21</v>
      </c>
      <c r="G7">
        <v>104.46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3"/>
  <sheetViews>
    <sheetView topLeftCell="A79" workbookViewId="0">
      <selection activeCell="D33" sqref="D33"/>
    </sheetView>
  </sheetViews>
  <sheetFormatPr defaultRowHeight="15" x14ac:dyDescent="0.25"/>
  <cols>
    <col min="2" max="2" width="41.85546875" bestFit="1" customWidth="1"/>
  </cols>
  <sheetData>
    <row r="1" spans="1:6" x14ac:dyDescent="0.25">
      <c r="B1" s="56" t="s">
        <v>2</v>
      </c>
      <c r="C1" s="39"/>
      <c r="D1" s="40"/>
      <c r="E1" s="40"/>
      <c r="F1" s="10" t="s">
        <v>401</v>
      </c>
    </row>
    <row r="2" spans="1:6" x14ac:dyDescent="0.25">
      <c r="A2" s="257">
        <v>1</v>
      </c>
      <c r="B2" s="258" t="s">
        <v>3</v>
      </c>
      <c r="C2" s="259">
        <v>1</v>
      </c>
      <c r="D2" s="260">
        <v>190.60657</v>
      </c>
      <c r="E2" s="261">
        <f>D2*C2</f>
        <v>190.60657</v>
      </c>
      <c r="F2" s="257" t="s">
        <v>402</v>
      </c>
    </row>
    <row r="3" spans="1:6" x14ac:dyDescent="0.25">
      <c r="A3" s="257">
        <v>2</v>
      </c>
      <c r="B3" s="258" t="s">
        <v>4</v>
      </c>
      <c r="C3" s="262">
        <v>1</v>
      </c>
      <c r="D3" s="260">
        <v>1600</v>
      </c>
      <c r="E3" s="261">
        <f t="shared" ref="E3:E5" si="0">D3*C3</f>
        <v>1600</v>
      </c>
      <c r="F3" s="257" t="s">
        <v>403</v>
      </c>
    </row>
    <row r="4" spans="1:6" ht="178.5" x14ac:dyDescent="0.25">
      <c r="A4" s="263">
        <v>3</v>
      </c>
      <c r="B4" s="264" t="s">
        <v>99</v>
      </c>
      <c r="C4" s="262">
        <v>1</v>
      </c>
      <c r="D4" s="260">
        <v>1000</v>
      </c>
      <c r="E4" s="261">
        <f t="shared" si="0"/>
        <v>1000</v>
      </c>
      <c r="F4" s="257" t="s">
        <v>404</v>
      </c>
    </row>
    <row r="5" spans="1:6" ht="127.5" x14ac:dyDescent="0.25">
      <c r="A5" s="265">
        <v>4</v>
      </c>
      <c r="B5" s="266" t="s">
        <v>5</v>
      </c>
      <c r="C5" s="267">
        <v>1</v>
      </c>
      <c r="D5" s="268">
        <v>0</v>
      </c>
      <c r="E5" s="269">
        <f t="shared" si="0"/>
        <v>0</v>
      </c>
      <c r="F5" s="23"/>
    </row>
    <row r="6" spans="1:6" x14ac:dyDescent="0.25">
      <c r="A6" s="263">
        <v>5</v>
      </c>
      <c r="B6" s="270" t="s">
        <v>6</v>
      </c>
      <c r="C6" s="271"/>
      <c r="D6" s="260">
        <f>SUM(D2:D5)</f>
        <v>2790.6065699999999</v>
      </c>
      <c r="E6" s="272">
        <f>SUM(E2:E5)</f>
        <v>2790.6065699999999</v>
      </c>
      <c r="F6" s="257"/>
    </row>
    <row r="7" spans="1:6" x14ac:dyDescent="0.25">
      <c r="A7" s="11"/>
      <c r="B7" s="57" t="s">
        <v>7</v>
      </c>
      <c r="C7" s="41"/>
      <c r="D7" s="42"/>
      <c r="E7" s="42"/>
    </row>
    <row r="8" spans="1:6" ht="140.25" x14ac:dyDescent="0.25">
      <c r="A8" s="265">
        <v>6</v>
      </c>
      <c r="B8" s="266" t="s">
        <v>66</v>
      </c>
      <c r="C8" s="273">
        <v>0.85</v>
      </c>
      <c r="D8" s="269">
        <v>0</v>
      </c>
      <c r="E8" s="269">
        <f>D8*C8</f>
        <v>0</v>
      </c>
      <c r="F8" s="23"/>
    </row>
    <row r="9" spans="1:6" ht="76.5" x14ac:dyDescent="0.25">
      <c r="A9" s="265">
        <v>7</v>
      </c>
      <c r="B9" s="266" t="s">
        <v>8</v>
      </c>
      <c r="C9" s="273">
        <v>0.85</v>
      </c>
      <c r="D9" s="269">
        <v>0</v>
      </c>
      <c r="E9" s="269">
        <f t="shared" ref="E9:E10" si="1">D9*C9</f>
        <v>0</v>
      </c>
      <c r="F9" s="23"/>
    </row>
    <row r="10" spans="1:6" x14ac:dyDescent="0.25">
      <c r="A10" s="265">
        <v>8</v>
      </c>
      <c r="B10" s="274" t="s">
        <v>9</v>
      </c>
      <c r="C10" s="273">
        <v>0.85</v>
      </c>
      <c r="D10" s="269">
        <v>0</v>
      </c>
      <c r="E10" s="269">
        <f t="shared" si="1"/>
        <v>0</v>
      </c>
      <c r="F10" s="23"/>
    </row>
    <row r="11" spans="1:6" x14ac:dyDescent="0.25">
      <c r="A11" s="265">
        <v>9</v>
      </c>
      <c r="B11" s="274" t="s">
        <v>10</v>
      </c>
      <c r="C11" s="273"/>
      <c r="D11" s="275">
        <f>D8+D9+D10</f>
        <v>0</v>
      </c>
      <c r="E11" s="275">
        <f>SUM(E8:E10)</f>
        <v>0</v>
      </c>
      <c r="F11" s="23"/>
    </row>
    <row r="12" spans="1:6" x14ac:dyDescent="0.25">
      <c r="A12" s="265"/>
      <c r="B12" s="276" t="s">
        <v>11</v>
      </c>
      <c r="C12" s="277"/>
      <c r="D12" s="278"/>
      <c r="E12" s="278"/>
      <c r="F12" s="23"/>
    </row>
    <row r="13" spans="1:6" x14ac:dyDescent="0.25">
      <c r="A13" s="265">
        <v>10</v>
      </c>
      <c r="B13" s="274" t="s">
        <v>67</v>
      </c>
      <c r="C13" s="273">
        <v>0.75</v>
      </c>
      <c r="D13" s="269"/>
      <c r="E13" s="269">
        <f>D13*C13</f>
        <v>0</v>
      </c>
      <c r="F13" s="23"/>
    </row>
    <row r="14" spans="1:6" ht="102" x14ac:dyDescent="0.25">
      <c r="A14" s="265">
        <v>11</v>
      </c>
      <c r="B14" s="266" t="s">
        <v>68</v>
      </c>
      <c r="C14" s="273">
        <v>0.5</v>
      </c>
      <c r="D14" s="269"/>
      <c r="E14" s="269">
        <f t="shared" ref="E14:E15" si="2">D14*C14</f>
        <v>0</v>
      </c>
      <c r="F14" s="23"/>
    </row>
    <row r="15" spans="1:6" x14ac:dyDescent="0.25">
      <c r="A15" s="265">
        <v>12</v>
      </c>
      <c r="B15" s="274" t="s">
        <v>12</v>
      </c>
      <c r="C15" s="279">
        <v>0.5</v>
      </c>
      <c r="D15" s="269">
        <v>0</v>
      </c>
      <c r="E15" s="269">
        <f t="shared" si="2"/>
        <v>0</v>
      </c>
      <c r="F15" s="23"/>
    </row>
    <row r="16" spans="1:6" x14ac:dyDescent="0.25">
      <c r="A16" s="265">
        <v>13</v>
      </c>
      <c r="B16" s="274" t="s">
        <v>57</v>
      </c>
      <c r="C16" s="279"/>
      <c r="D16" s="275">
        <f>D13+D14+D15</f>
        <v>0</v>
      </c>
      <c r="E16" s="275">
        <f>SUM(E13:E15)</f>
        <v>0</v>
      </c>
      <c r="F16" s="23"/>
    </row>
    <row r="17" spans="1:6" x14ac:dyDescent="0.25">
      <c r="A17" s="265">
        <v>14</v>
      </c>
      <c r="B17" s="32" t="s">
        <v>58</v>
      </c>
      <c r="C17" s="280"/>
      <c r="D17" s="275">
        <f>D11+D16</f>
        <v>0</v>
      </c>
      <c r="E17" s="275">
        <f>E11+E16</f>
        <v>0</v>
      </c>
      <c r="F17" s="23"/>
    </row>
    <row r="18" spans="1:6" x14ac:dyDescent="0.25">
      <c r="A18" s="11">
        <v>15</v>
      </c>
      <c r="B18" s="26" t="s">
        <v>94</v>
      </c>
      <c r="C18" s="15"/>
      <c r="D18" s="255">
        <f>SUM(D6+D17)</f>
        <v>2790.6065699999999</v>
      </c>
      <c r="E18" s="54">
        <f>+SUM(E6+E17)</f>
        <v>2790.6065699999999</v>
      </c>
    </row>
    <row r="19" spans="1:6" x14ac:dyDescent="0.25">
      <c r="A19" s="11"/>
      <c r="B19" s="50" t="s">
        <v>13</v>
      </c>
      <c r="C19" s="44"/>
      <c r="D19" s="45"/>
      <c r="E19" s="46"/>
    </row>
    <row r="20" spans="1:6" x14ac:dyDescent="0.25">
      <c r="A20" s="11"/>
      <c r="B20" s="55" t="s">
        <v>95</v>
      </c>
      <c r="C20" s="47"/>
      <c r="D20" s="48"/>
      <c r="E20" s="49"/>
    </row>
    <row r="21" spans="1:6" ht="114.75" x14ac:dyDescent="0.25">
      <c r="A21" s="11"/>
      <c r="B21" s="226" t="s">
        <v>14</v>
      </c>
      <c r="C21" s="227"/>
      <c r="D21" s="228"/>
      <c r="E21" s="229"/>
    </row>
    <row r="22" spans="1:6" ht="102" x14ac:dyDescent="0.25">
      <c r="A22" s="11">
        <v>16</v>
      </c>
      <c r="B22" s="230" t="s">
        <v>15</v>
      </c>
      <c r="C22" s="231">
        <v>0.03</v>
      </c>
      <c r="D22" s="232"/>
      <c r="E22" s="232">
        <f>D22*C22</f>
        <v>0</v>
      </c>
    </row>
    <row r="23" spans="1:6" x14ac:dyDescent="0.25">
      <c r="A23" s="263">
        <v>17</v>
      </c>
      <c r="B23" s="281" t="s">
        <v>16</v>
      </c>
      <c r="C23" s="282">
        <v>0.05</v>
      </c>
      <c r="D23" s="260">
        <v>756.18357300000014</v>
      </c>
      <c r="E23" s="260">
        <f>D23*C23</f>
        <v>37.809178650000007</v>
      </c>
      <c r="F23" s="257"/>
    </row>
    <row r="24" spans="1:6" x14ac:dyDescent="0.25">
      <c r="A24" s="263">
        <v>18</v>
      </c>
      <c r="B24" s="283" t="s">
        <v>17</v>
      </c>
      <c r="C24" s="282">
        <v>0.1</v>
      </c>
      <c r="D24" s="260">
        <v>179.82242099999985</v>
      </c>
      <c r="E24" s="260">
        <f>D24*C24</f>
        <v>17.982242099999986</v>
      </c>
      <c r="F24" s="257"/>
    </row>
    <row r="25" spans="1:6" ht="102" x14ac:dyDescent="0.25">
      <c r="A25" s="11">
        <v>19</v>
      </c>
      <c r="B25" s="236" t="s">
        <v>69</v>
      </c>
      <c r="C25" s="237">
        <v>0</v>
      </c>
      <c r="D25" s="217">
        <v>2524</v>
      </c>
      <c r="E25" s="217">
        <v>0</v>
      </c>
    </row>
    <row r="26" spans="1:6" x14ac:dyDescent="0.25">
      <c r="A26" s="11"/>
      <c r="B26" s="238" t="s">
        <v>18</v>
      </c>
      <c r="C26" s="239"/>
      <c r="D26" s="217"/>
      <c r="E26" s="217"/>
    </row>
    <row r="27" spans="1:6" ht="89.25" x14ac:dyDescent="0.25">
      <c r="A27" s="263">
        <v>20</v>
      </c>
      <c r="B27" s="284" t="s">
        <v>19</v>
      </c>
      <c r="C27" s="285">
        <v>0.05</v>
      </c>
      <c r="D27" s="260">
        <v>965.14105140000026</v>
      </c>
      <c r="E27" s="260">
        <f>+D27*C27</f>
        <v>48.257052570000013</v>
      </c>
      <c r="F27" s="257"/>
    </row>
    <row r="28" spans="1:6" ht="38.25" x14ac:dyDescent="0.25">
      <c r="A28" s="263">
        <v>21</v>
      </c>
      <c r="B28" s="286" t="s">
        <v>20</v>
      </c>
      <c r="C28" s="287">
        <v>0.1</v>
      </c>
      <c r="D28" s="260">
        <v>533.31827959999998</v>
      </c>
      <c r="E28" s="260">
        <f t="shared" ref="E28:E62" si="3">+D28*C28</f>
        <v>53.331827959999998</v>
      </c>
      <c r="F28" s="257"/>
    </row>
    <row r="29" spans="1:6" ht="102" x14ac:dyDescent="0.25">
      <c r="A29" s="265">
        <v>22</v>
      </c>
      <c r="B29" s="288" t="s">
        <v>21</v>
      </c>
      <c r="C29" s="289">
        <v>0.4</v>
      </c>
      <c r="D29" s="268">
        <v>0</v>
      </c>
      <c r="E29" s="268">
        <f t="shared" si="3"/>
        <v>0</v>
      </c>
      <c r="F29" s="23"/>
    </row>
    <row r="30" spans="1:6" x14ac:dyDescent="0.25">
      <c r="A30" s="265">
        <v>23</v>
      </c>
      <c r="B30" s="288" t="s">
        <v>22</v>
      </c>
      <c r="C30" s="290">
        <v>0.2</v>
      </c>
      <c r="D30" s="268">
        <v>0</v>
      </c>
      <c r="E30" s="268">
        <f t="shared" si="3"/>
        <v>0</v>
      </c>
      <c r="F30" s="23"/>
    </row>
    <row r="31" spans="1:6" ht="240" x14ac:dyDescent="0.25">
      <c r="A31" s="265">
        <v>24</v>
      </c>
      <c r="B31" s="291" t="s">
        <v>71</v>
      </c>
      <c r="C31" s="290">
        <v>0.25</v>
      </c>
      <c r="D31" s="268"/>
      <c r="E31" s="268">
        <f t="shared" si="3"/>
        <v>0</v>
      </c>
      <c r="F31" s="23"/>
    </row>
    <row r="32" spans="1:6" x14ac:dyDescent="0.25">
      <c r="A32" s="263">
        <v>25</v>
      </c>
      <c r="B32" s="281" t="s">
        <v>23</v>
      </c>
      <c r="C32" s="282">
        <v>1</v>
      </c>
      <c r="D32" s="260">
        <v>10080</v>
      </c>
      <c r="E32" s="260">
        <f t="shared" si="3"/>
        <v>10080</v>
      </c>
      <c r="F32" s="257" t="s">
        <v>405</v>
      </c>
    </row>
    <row r="33" spans="1:6" ht="140.25" x14ac:dyDescent="0.25">
      <c r="A33" s="263">
        <v>26</v>
      </c>
      <c r="B33" s="284" t="s">
        <v>70</v>
      </c>
      <c r="C33" s="292">
        <v>0.25</v>
      </c>
      <c r="D33" s="260">
        <v>115.03</v>
      </c>
      <c r="E33" s="260">
        <f t="shared" si="3"/>
        <v>28.7575</v>
      </c>
      <c r="F33" s="257" t="s">
        <v>406</v>
      </c>
    </row>
    <row r="34" spans="1:6" x14ac:dyDescent="0.25">
      <c r="A34" s="265">
        <v>27</v>
      </c>
      <c r="B34" s="293" t="s">
        <v>24</v>
      </c>
      <c r="C34" s="294">
        <v>0.05</v>
      </c>
      <c r="D34" s="268">
        <v>0</v>
      </c>
      <c r="E34" s="268">
        <f t="shared" si="3"/>
        <v>0</v>
      </c>
      <c r="F34" s="23"/>
    </row>
    <row r="35" spans="1:6" x14ac:dyDescent="0.25">
      <c r="A35" s="265"/>
      <c r="B35" s="295" t="s">
        <v>407</v>
      </c>
      <c r="C35" s="296"/>
      <c r="D35" s="268"/>
      <c r="E35" s="268">
        <f t="shared" si="3"/>
        <v>0</v>
      </c>
      <c r="F35" s="23"/>
    </row>
    <row r="36" spans="1:6" ht="153" x14ac:dyDescent="0.25">
      <c r="A36" s="265">
        <v>28</v>
      </c>
      <c r="B36" s="293" t="s">
        <v>72</v>
      </c>
      <c r="C36" s="293">
        <v>0</v>
      </c>
      <c r="D36" s="293">
        <v>0</v>
      </c>
      <c r="E36" s="268">
        <f t="shared" si="3"/>
        <v>0</v>
      </c>
      <c r="F36" s="23"/>
    </row>
    <row r="37" spans="1:6" ht="140.25" x14ac:dyDescent="0.25">
      <c r="A37" s="265">
        <v>29</v>
      </c>
      <c r="B37" s="293" t="s">
        <v>73</v>
      </c>
      <c r="C37" s="297">
        <v>0.15</v>
      </c>
      <c r="D37" s="268">
        <v>0</v>
      </c>
      <c r="E37" s="268">
        <f t="shared" si="3"/>
        <v>0</v>
      </c>
      <c r="F37" s="23"/>
    </row>
    <row r="38" spans="1:6" ht="280.5" x14ac:dyDescent="0.25">
      <c r="A38" s="265">
        <v>30</v>
      </c>
      <c r="B38" s="293" t="s">
        <v>74</v>
      </c>
      <c r="C38" s="297">
        <v>0.25</v>
      </c>
      <c r="D38" s="268">
        <v>0</v>
      </c>
      <c r="E38" s="268">
        <f t="shared" si="3"/>
        <v>0</v>
      </c>
      <c r="F38" s="23"/>
    </row>
    <row r="39" spans="1:6" ht="89.25" x14ac:dyDescent="0.25">
      <c r="A39" s="265">
        <v>31</v>
      </c>
      <c r="B39" s="293" t="s">
        <v>26</v>
      </c>
      <c r="C39" s="297">
        <v>0.25</v>
      </c>
      <c r="D39" s="268">
        <v>0</v>
      </c>
      <c r="E39" s="268">
        <f t="shared" si="3"/>
        <v>0</v>
      </c>
      <c r="F39" s="23"/>
    </row>
    <row r="40" spans="1:6" ht="51" x14ac:dyDescent="0.25">
      <c r="A40" s="265">
        <v>32</v>
      </c>
      <c r="B40" s="293" t="s">
        <v>27</v>
      </c>
      <c r="C40" s="297">
        <v>0.5</v>
      </c>
      <c r="D40" s="268">
        <v>0</v>
      </c>
      <c r="E40" s="268">
        <f t="shared" si="3"/>
        <v>0</v>
      </c>
      <c r="F40" s="23"/>
    </row>
    <row r="41" spans="1:6" ht="75" x14ac:dyDescent="0.25">
      <c r="A41" s="265">
        <v>33</v>
      </c>
      <c r="B41" s="298" t="s">
        <v>28</v>
      </c>
      <c r="C41" s="297">
        <v>1</v>
      </c>
      <c r="D41" s="268">
        <v>0</v>
      </c>
      <c r="E41" s="268">
        <f t="shared" si="3"/>
        <v>0</v>
      </c>
      <c r="F41" s="23"/>
    </row>
    <row r="42" spans="1:6" x14ac:dyDescent="0.25">
      <c r="A42" s="11"/>
      <c r="B42" s="238" t="s">
        <v>29</v>
      </c>
      <c r="C42" s="239"/>
      <c r="D42" s="217"/>
      <c r="E42" s="217">
        <f t="shared" si="3"/>
        <v>0</v>
      </c>
    </row>
    <row r="43" spans="1:6" ht="204" x14ac:dyDescent="0.25">
      <c r="A43" s="265">
        <v>34</v>
      </c>
      <c r="B43" s="293" t="s">
        <v>75</v>
      </c>
      <c r="C43" s="299">
        <v>1</v>
      </c>
      <c r="D43" s="268">
        <v>0</v>
      </c>
      <c r="E43" s="268">
        <f t="shared" si="3"/>
        <v>0</v>
      </c>
      <c r="F43" s="23"/>
    </row>
    <row r="44" spans="1:6" ht="229.5" x14ac:dyDescent="0.25">
      <c r="A44" s="265">
        <v>35</v>
      </c>
      <c r="B44" s="293" t="s">
        <v>76</v>
      </c>
      <c r="C44" s="297">
        <v>1</v>
      </c>
      <c r="D44" s="268">
        <v>0</v>
      </c>
      <c r="E44" s="268">
        <f t="shared" si="3"/>
        <v>0</v>
      </c>
      <c r="F44" s="23"/>
    </row>
    <row r="45" spans="1:6" ht="114.75" x14ac:dyDescent="0.25">
      <c r="A45" s="265">
        <v>36</v>
      </c>
      <c r="B45" s="293" t="s">
        <v>30</v>
      </c>
      <c r="C45" s="297">
        <v>0.2</v>
      </c>
      <c r="D45" s="268">
        <v>0</v>
      </c>
      <c r="E45" s="268">
        <f t="shared" si="3"/>
        <v>0</v>
      </c>
      <c r="F45" s="23"/>
    </row>
    <row r="46" spans="1:6" ht="204" x14ac:dyDescent="0.25">
      <c r="A46" s="265">
        <v>37</v>
      </c>
      <c r="B46" s="293" t="s">
        <v>31</v>
      </c>
      <c r="C46" s="297">
        <v>1</v>
      </c>
      <c r="D46" s="268">
        <v>0</v>
      </c>
      <c r="E46" s="268">
        <f t="shared" si="3"/>
        <v>0</v>
      </c>
      <c r="F46" s="23"/>
    </row>
    <row r="47" spans="1:6" ht="153" x14ac:dyDescent="0.25">
      <c r="A47" s="265">
        <v>38</v>
      </c>
      <c r="B47" s="293" t="s">
        <v>32</v>
      </c>
      <c r="C47" s="297">
        <v>1</v>
      </c>
      <c r="D47" s="268">
        <v>0</v>
      </c>
      <c r="E47" s="268">
        <f t="shared" si="3"/>
        <v>0</v>
      </c>
      <c r="F47" s="23"/>
    </row>
    <row r="48" spans="1:6" ht="165.75" x14ac:dyDescent="0.25">
      <c r="A48" s="265">
        <v>39</v>
      </c>
      <c r="B48" s="293" t="s">
        <v>33</v>
      </c>
      <c r="C48" s="297">
        <v>1</v>
      </c>
      <c r="D48" s="268">
        <v>0</v>
      </c>
      <c r="E48" s="268">
        <f t="shared" si="3"/>
        <v>0</v>
      </c>
      <c r="F48" s="23"/>
    </row>
    <row r="49" spans="1:6" ht="178.5" x14ac:dyDescent="0.25">
      <c r="A49" s="265">
        <v>40</v>
      </c>
      <c r="B49" s="293" t="s">
        <v>77</v>
      </c>
      <c r="C49" s="297">
        <v>1</v>
      </c>
      <c r="D49" s="268">
        <v>0</v>
      </c>
      <c r="E49" s="268">
        <f t="shared" si="3"/>
        <v>0</v>
      </c>
      <c r="F49" s="23"/>
    </row>
    <row r="50" spans="1:6" ht="114.75" x14ac:dyDescent="0.25">
      <c r="A50" s="265">
        <v>41</v>
      </c>
      <c r="B50" s="293" t="s">
        <v>78</v>
      </c>
      <c r="C50" s="300">
        <v>1</v>
      </c>
      <c r="D50" s="268">
        <v>0</v>
      </c>
      <c r="E50" s="268">
        <f t="shared" si="3"/>
        <v>0</v>
      </c>
      <c r="F50" s="23"/>
    </row>
    <row r="51" spans="1:6" ht="76.5" x14ac:dyDescent="0.25">
      <c r="A51" s="265"/>
      <c r="B51" s="301" t="s">
        <v>34</v>
      </c>
      <c r="C51" s="302"/>
      <c r="D51" s="268"/>
      <c r="E51" s="268">
        <f t="shared" si="3"/>
        <v>0</v>
      </c>
      <c r="F51" s="23"/>
    </row>
    <row r="52" spans="1:6" x14ac:dyDescent="0.25">
      <c r="A52" s="265">
        <v>42</v>
      </c>
      <c r="B52" s="295" t="s">
        <v>35</v>
      </c>
      <c r="C52" s="294">
        <v>0.05</v>
      </c>
      <c r="D52" s="268">
        <v>0</v>
      </c>
      <c r="E52" s="268">
        <f t="shared" si="3"/>
        <v>0</v>
      </c>
      <c r="F52" s="23"/>
    </row>
    <row r="53" spans="1:6" ht="165.75" x14ac:dyDescent="0.25">
      <c r="A53" s="263">
        <v>43</v>
      </c>
      <c r="B53" s="284" t="s">
        <v>408</v>
      </c>
      <c r="C53" s="292">
        <v>0.1</v>
      </c>
      <c r="D53" s="260">
        <v>2139</v>
      </c>
      <c r="E53" s="260">
        <f t="shared" si="3"/>
        <v>213.9</v>
      </c>
      <c r="F53" s="257" t="s">
        <v>409</v>
      </c>
    </row>
    <row r="54" spans="1:6" ht="165.75" x14ac:dyDescent="0.25">
      <c r="A54" s="265">
        <v>44</v>
      </c>
      <c r="B54" s="293" t="s">
        <v>410</v>
      </c>
      <c r="C54" s="299">
        <v>0.3</v>
      </c>
      <c r="D54" s="268">
        <v>0</v>
      </c>
      <c r="E54" s="268">
        <f t="shared" si="3"/>
        <v>0</v>
      </c>
      <c r="F54" s="23"/>
    </row>
    <row r="55" spans="1:6" ht="63.75" x14ac:dyDescent="0.25">
      <c r="A55" s="265">
        <v>45</v>
      </c>
      <c r="B55" s="293" t="s">
        <v>36</v>
      </c>
      <c r="C55" s="299">
        <v>0.4</v>
      </c>
      <c r="D55" s="268">
        <v>0</v>
      </c>
      <c r="E55" s="268">
        <f t="shared" si="3"/>
        <v>0</v>
      </c>
      <c r="F55" s="23"/>
    </row>
    <row r="56" spans="1:6" ht="51" x14ac:dyDescent="0.25">
      <c r="A56" s="265">
        <v>46</v>
      </c>
      <c r="B56" s="293" t="s">
        <v>81</v>
      </c>
      <c r="C56" s="299">
        <v>0.4</v>
      </c>
      <c r="D56" s="268">
        <v>0</v>
      </c>
      <c r="E56" s="268">
        <f t="shared" si="3"/>
        <v>0</v>
      </c>
      <c r="F56" s="23"/>
    </row>
    <row r="57" spans="1:6" ht="51" x14ac:dyDescent="0.25">
      <c r="A57" s="265">
        <v>47</v>
      </c>
      <c r="B57" s="293" t="s">
        <v>82</v>
      </c>
      <c r="C57" s="299">
        <v>1</v>
      </c>
      <c r="D57" s="268">
        <v>0</v>
      </c>
      <c r="E57" s="268">
        <f t="shared" si="3"/>
        <v>0</v>
      </c>
      <c r="F57" s="23"/>
    </row>
    <row r="58" spans="1:6" ht="102" x14ac:dyDescent="0.25">
      <c r="A58" s="265">
        <v>48</v>
      </c>
      <c r="B58" s="293" t="s">
        <v>91</v>
      </c>
      <c r="C58" s="299">
        <v>1</v>
      </c>
      <c r="D58" s="268">
        <v>0</v>
      </c>
      <c r="E58" s="268">
        <f t="shared" si="3"/>
        <v>0</v>
      </c>
      <c r="F58" s="23"/>
    </row>
    <row r="59" spans="1:6" ht="76.5" x14ac:dyDescent="0.25">
      <c r="A59" s="263">
        <v>49</v>
      </c>
      <c r="B59" s="284" t="s">
        <v>37</v>
      </c>
      <c r="C59" s="292">
        <v>0.05</v>
      </c>
      <c r="D59" s="260">
        <v>1964</v>
      </c>
      <c r="E59" s="260">
        <f t="shared" si="3"/>
        <v>98.2</v>
      </c>
      <c r="F59" s="257" t="s">
        <v>411</v>
      </c>
    </row>
    <row r="60" spans="1:6" ht="25.5" x14ac:dyDescent="0.25">
      <c r="A60" s="265">
        <v>50</v>
      </c>
      <c r="B60" s="293" t="s">
        <v>38</v>
      </c>
      <c r="C60" s="299">
        <v>0.05</v>
      </c>
      <c r="D60" s="268">
        <v>0</v>
      </c>
      <c r="E60" s="268">
        <f t="shared" si="3"/>
        <v>0</v>
      </c>
      <c r="F60" s="23"/>
    </row>
    <row r="61" spans="1:6" ht="102" x14ac:dyDescent="0.25">
      <c r="A61" s="265">
        <v>51</v>
      </c>
      <c r="B61" s="293" t="s">
        <v>39</v>
      </c>
      <c r="C61" s="294">
        <v>0.5</v>
      </c>
      <c r="D61" s="268"/>
      <c r="E61" s="268">
        <f t="shared" si="3"/>
        <v>0</v>
      </c>
      <c r="F61" s="23"/>
    </row>
    <row r="62" spans="1:6" x14ac:dyDescent="0.25">
      <c r="A62" s="265">
        <v>52</v>
      </c>
      <c r="B62" s="295" t="s">
        <v>83</v>
      </c>
      <c r="C62" s="294">
        <v>1</v>
      </c>
      <c r="D62" s="268">
        <v>0</v>
      </c>
      <c r="E62" s="268">
        <f t="shared" si="3"/>
        <v>0</v>
      </c>
      <c r="F62" s="23"/>
    </row>
    <row r="63" spans="1:6" x14ac:dyDescent="0.25">
      <c r="A63" s="263">
        <v>53</v>
      </c>
      <c r="B63" s="303" t="s">
        <v>40</v>
      </c>
      <c r="C63" s="304"/>
      <c r="D63" s="260">
        <f>SUM(D22:D62)</f>
        <v>19256.495325000004</v>
      </c>
      <c r="E63" s="260">
        <f>SUM(E22:E62)</f>
        <v>10578.23780128</v>
      </c>
      <c r="F63" s="257"/>
    </row>
    <row r="64" spans="1:6" x14ac:dyDescent="0.25">
      <c r="A64" s="11"/>
      <c r="B64" s="28" t="s">
        <v>41</v>
      </c>
      <c r="C64" s="331"/>
      <c r="D64" s="51"/>
      <c r="E64" s="51"/>
    </row>
    <row r="65" spans="1:6" ht="25.5" x14ac:dyDescent="0.25">
      <c r="A65" s="11"/>
      <c r="B65" s="24" t="s">
        <v>84</v>
      </c>
      <c r="C65" s="332"/>
      <c r="D65" s="51"/>
      <c r="E65" s="51"/>
    </row>
    <row r="66" spans="1:6" x14ac:dyDescent="0.25">
      <c r="A66" s="265">
        <v>54</v>
      </c>
      <c r="B66" s="305" t="s">
        <v>42</v>
      </c>
      <c r="C66" s="306">
        <v>0</v>
      </c>
      <c r="D66" s="269">
        <v>3361</v>
      </c>
      <c r="E66" s="269">
        <f>D66*C66</f>
        <v>0</v>
      </c>
      <c r="F66" s="23"/>
    </row>
    <row r="67" spans="1:6" x14ac:dyDescent="0.25">
      <c r="A67" s="265">
        <v>55</v>
      </c>
      <c r="B67" s="305" t="s">
        <v>43</v>
      </c>
      <c r="C67" s="306">
        <v>0.15</v>
      </c>
      <c r="D67" s="269">
        <v>0</v>
      </c>
      <c r="E67" s="269">
        <f t="shared" ref="E67:E73" si="4">D67*C67</f>
        <v>0</v>
      </c>
      <c r="F67" s="23"/>
    </row>
    <row r="68" spans="1:6" x14ac:dyDescent="0.25">
      <c r="A68" s="265">
        <v>56</v>
      </c>
      <c r="B68" s="305" t="s">
        <v>44</v>
      </c>
      <c r="C68" s="306">
        <v>0.25</v>
      </c>
      <c r="D68" s="269">
        <v>0</v>
      </c>
      <c r="E68" s="269">
        <f t="shared" si="4"/>
        <v>0</v>
      </c>
      <c r="F68" s="23"/>
    </row>
    <row r="69" spans="1:6" x14ac:dyDescent="0.25">
      <c r="A69" s="265">
        <v>57</v>
      </c>
      <c r="B69" s="305" t="s">
        <v>45</v>
      </c>
      <c r="C69" s="307">
        <v>0.5</v>
      </c>
      <c r="D69" s="269">
        <v>0</v>
      </c>
      <c r="E69" s="269">
        <f t="shared" si="4"/>
        <v>0</v>
      </c>
      <c r="F69" s="23"/>
    </row>
    <row r="70" spans="1:6" x14ac:dyDescent="0.25">
      <c r="A70" s="265">
        <v>58</v>
      </c>
      <c r="B70" s="305" t="s">
        <v>46</v>
      </c>
      <c r="C70" s="307">
        <v>0.5</v>
      </c>
      <c r="D70" s="269">
        <v>0</v>
      </c>
      <c r="E70" s="269">
        <f t="shared" si="4"/>
        <v>0</v>
      </c>
      <c r="F70" s="23"/>
    </row>
    <row r="71" spans="1:6" x14ac:dyDescent="0.25">
      <c r="A71" s="263">
        <v>59</v>
      </c>
      <c r="B71" s="308" t="s">
        <v>47</v>
      </c>
      <c r="C71" s="309">
        <v>1</v>
      </c>
      <c r="D71" s="260">
        <v>157.97</v>
      </c>
      <c r="E71" s="260">
        <f t="shared" si="4"/>
        <v>157.97</v>
      </c>
      <c r="F71" s="257" t="s">
        <v>412</v>
      </c>
    </row>
    <row r="72" spans="1:6" x14ac:dyDescent="0.25">
      <c r="A72" s="265">
        <v>60</v>
      </c>
      <c r="B72" s="305" t="s">
        <v>48</v>
      </c>
      <c r="C72" s="306">
        <v>0.5</v>
      </c>
      <c r="D72" s="268">
        <v>0</v>
      </c>
      <c r="E72" s="268">
        <f t="shared" si="4"/>
        <v>0</v>
      </c>
      <c r="F72" s="23"/>
    </row>
    <row r="73" spans="1:6" ht="165.75" x14ac:dyDescent="0.3">
      <c r="A73" s="265">
        <v>61</v>
      </c>
      <c r="B73" s="310" t="s">
        <v>92</v>
      </c>
      <c r="C73" s="306">
        <v>0.5</v>
      </c>
      <c r="D73" s="311">
        <v>0</v>
      </c>
      <c r="E73" s="268">
        <f t="shared" si="4"/>
        <v>0</v>
      </c>
      <c r="F73" s="23"/>
    </row>
    <row r="74" spans="1:6" ht="191.25" x14ac:dyDescent="0.25">
      <c r="A74" s="263">
        <v>62</v>
      </c>
      <c r="B74" s="264" t="s">
        <v>93</v>
      </c>
      <c r="C74" s="312">
        <v>1</v>
      </c>
      <c r="D74" s="313">
        <v>10850</v>
      </c>
      <c r="E74" s="260">
        <f>D74*C74</f>
        <v>10850</v>
      </c>
      <c r="F74" s="257" t="s">
        <v>413</v>
      </c>
    </row>
    <row r="75" spans="1:6" ht="89.25" x14ac:dyDescent="0.25">
      <c r="A75" s="265">
        <v>63</v>
      </c>
      <c r="B75" s="310" t="s">
        <v>49</v>
      </c>
      <c r="C75" s="306">
        <v>0</v>
      </c>
      <c r="D75" s="269">
        <v>0</v>
      </c>
      <c r="E75" s="269">
        <f>D75*C75</f>
        <v>0</v>
      </c>
      <c r="F75" s="23"/>
    </row>
    <row r="76" spans="1:6" ht="102" x14ac:dyDescent="0.25">
      <c r="A76" s="265">
        <v>64</v>
      </c>
      <c r="B76" s="310" t="s">
        <v>50</v>
      </c>
      <c r="C76" s="306">
        <v>0</v>
      </c>
      <c r="D76" s="269">
        <v>705.37</v>
      </c>
      <c r="E76" s="269">
        <f>D76*C76</f>
        <v>0</v>
      </c>
      <c r="F76" s="23"/>
    </row>
    <row r="77" spans="1:6" x14ac:dyDescent="0.25">
      <c r="A77" s="263">
        <v>65</v>
      </c>
      <c r="B77" s="308" t="s">
        <v>51</v>
      </c>
      <c r="C77" s="312">
        <v>1</v>
      </c>
      <c r="D77" s="261">
        <v>3550</v>
      </c>
      <c r="E77" s="261">
        <f>D77*C77</f>
        <v>3550</v>
      </c>
      <c r="F77" s="257"/>
    </row>
    <row r="78" spans="1:6" x14ac:dyDescent="0.25">
      <c r="A78" s="265">
        <v>66</v>
      </c>
      <c r="B78" s="305" t="s">
        <v>52</v>
      </c>
      <c r="C78" s="306">
        <v>1</v>
      </c>
      <c r="D78" s="269">
        <v>0</v>
      </c>
      <c r="E78" s="269">
        <f>D78*C78</f>
        <v>0</v>
      </c>
      <c r="F78" s="23"/>
    </row>
    <row r="79" spans="1:6" x14ac:dyDescent="0.25">
      <c r="A79" s="263">
        <v>67</v>
      </c>
      <c r="B79" s="314" t="s">
        <v>53</v>
      </c>
      <c r="C79" s="315"/>
      <c r="D79" s="272">
        <f>SUM(D66:D78)</f>
        <v>18624.34</v>
      </c>
      <c r="E79" s="272">
        <f>SUM(E66:E78)</f>
        <v>14557.97</v>
      </c>
      <c r="F79" s="257"/>
    </row>
    <row r="80" spans="1:6" ht="25.5" x14ac:dyDescent="0.25">
      <c r="A80" s="263">
        <v>68</v>
      </c>
      <c r="B80" s="316" t="s">
        <v>59</v>
      </c>
      <c r="C80" s="317"/>
      <c r="D80" s="318"/>
      <c r="E80" s="261">
        <f>+E63*0.75</f>
        <v>7933.67835096</v>
      </c>
      <c r="F80" s="257"/>
    </row>
    <row r="81" spans="1:6" x14ac:dyDescent="0.25">
      <c r="A81" s="263">
        <v>69</v>
      </c>
      <c r="B81" s="319" t="s">
        <v>60</v>
      </c>
      <c r="C81" s="320"/>
      <c r="D81" s="318"/>
      <c r="E81" s="261">
        <f>MIN(E79,E80)</f>
        <v>7933.67835096</v>
      </c>
      <c r="F81" s="257"/>
    </row>
    <row r="82" spans="1:6" x14ac:dyDescent="0.25">
      <c r="A82" s="263">
        <v>70</v>
      </c>
      <c r="B82" s="270" t="s">
        <v>54</v>
      </c>
      <c r="C82" s="321"/>
      <c r="D82" s="322"/>
      <c r="E82" s="260">
        <f>+E63-E81</f>
        <v>2644.55945032</v>
      </c>
      <c r="F82" s="257"/>
    </row>
    <row r="83" spans="1:6" x14ac:dyDescent="0.25">
      <c r="A83" s="263">
        <v>71</v>
      </c>
      <c r="B83" s="323" t="s">
        <v>86</v>
      </c>
      <c r="C83" s="324"/>
      <c r="D83" s="325"/>
      <c r="E83" s="326">
        <f>+(D18/E82)*100</f>
        <v>105.52255006641383</v>
      </c>
      <c r="F83" s="257"/>
    </row>
  </sheetData>
  <mergeCells count="1">
    <mergeCell ref="C64:C6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election activeCell="H19" sqref="H19"/>
    </sheetView>
  </sheetViews>
  <sheetFormatPr defaultRowHeight="15" x14ac:dyDescent="0.25"/>
  <cols>
    <col min="1" max="1" width="13.140625" bestFit="1" customWidth="1"/>
    <col min="3" max="3" width="11.42578125" customWidth="1"/>
    <col min="5" max="6" width="10.140625" bestFit="1" customWidth="1"/>
  </cols>
  <sheetData>
    <row r="1" spans="1:6" ht="30" x14ac:dyDescent="0.25">
      <c r="A1" s="327"/>
      <c r="B1" s="327" t="s">
        <v>400</v>
      </c>
      <c r="C1" s="62" t="s">
        <v>423</v>
      </c>
      <c r="D1" s="327" t="s">
        <v>419</v>
      </c>
      <c r="E1" s="327" t="s">
        <v>416</v>
      </c>
      <c r="F1" s="327" t="s">
        <v>417</v>
      </c>
    </row>
    <row r="2" spans="1:6" x14ac:dyDescent="0.25">
      <c r="A2" s="327" t="s">
        <v>414</v>
      </c>
      <c r="B2" s="327">
        <v>3.1</v>
      </c>
      <c r="C2" s="327">
        <v>2.78</v>
      </c>
      <c r="D2" s="327">
        <v>3.29</v>
      </c>
      <c r="E2" s="327">
        <v>3.1150000000000002</v>
      </c>
      <c r="F2" s="327">
        <v>7.7629999999999999</v>
      </c>
    </row>
    <row r="3" spans="1:6" x14ac:dyDescent="0.25">
      <c r="A3" s="327" t="s">
        <v>405</v>
      </c>
      <c r="B3" s="327">
        <v>10.08</v>
      </c>
      <c r="C3" s="327">
        <v>10.08</v>
      </c>
      <c r="D3" s="327">
        <v>21.785</v>
      </c>
      <c r="E3" s="327">
        <v>18.55</v>
      </c>
      <c r="F3" s="327">
        <v>20.28</v>
      </c>
    </row>
    <row r="4" spans="1:6" x14ac:dyDescent="0.25">
      <c r="A4" s="327" t="s">
        <v>418</v>
      </c>
      <c r="B4" s="327">
        <v>3.8</v>
      </c>
      <c r="C4" s="327">
        <v>10.85</v>
      </c>
      <c r="D4" s="327">
        <v>10.85</v>
      </c>
      <c r="E4" s="327">
        <v>8.3000000000000007</v>
      </c>
      <c r="F4" s="327">
        <v>7.7</v>
      </c>
    </row>
    <row r="5" spans="1:6" x14ac:dyDescent="0.25">
      <c r="A5" s="327" t="s">
        <v>421</v>
      </c>
      <c r="B5" s="327">
        <v>2.8499999999999996</v>
      </c>
      <c r="C5" s="327">
        <v>8.1374999999999993</v>
      </c>
      <c r="D5" s="327">
        <v>8.1374999999999993</v>
      </c>
      <c r="E5" s="327">
        <v>6.2250000000000005</v>
      </c>
      <c r="F5" s="327">
        <v>5.7750000000000004</v>
      </c>
    </row>
    <row r="6" spans="1:6" x14ac:dyDescent="0.25">
      <c r="A6" s="327" t="s">
        <v>422</v>
      </c>
      <c r="B6" s="327">
        <v>7.23</v>
      </c>
      <c r="C6" s="327">
        <v>1.9425000000000008</v>
      </c>
      <c r="D6" s="327">
        <v>13.647500000000001</v>
      </c>
      <c r="E6" s="327">
        <v>12.324999999999999</v>
      </c>
      <c r="F6" s="327">
        <v>14.505000000000001</v>
      </c>
    </row>
    <row r="7" spans="1:6" x14ac:dyDescent="0.25">
      <c r="A7" s="327" t="s">
        <v>415</v>
      </c>
      <c r="B7" s="327">
        <v>120.48</v>
      </c>
      <c r="C7" s="327">
        <v>105.5</v>
      </c>
      <c r="D7" s="327">
        <v>42.6</v>
      </c>
      <c r="E7" s="327">
        <v>44.21</v>
      </c>
      <c r="F7" s="327">
        <v>104.46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4</vt:i4>
      </vt:variant>
    </vt:vector>
  </HeadingPairs>
  <TitlesOfParts>
    <vt:vector size="18" baseType="lpstr">
      <vt:lpstr>instructions</vt:lpstr>
      <vt:lpstr>LCR</vt:lpstr>
      <vt:lpstr>NSFR</vt:lpstr>
      <vt:lpstr>LCR Disclosures</vt:lpstr>
      <vt:lpstr>NSFR disclosures</vt:lpstr>
      <vt:lpstr>Funding</vt:lpstr>
      <vt:lpstr>Unencumbered assets</vt:lpstr>
      <vt:lpstr>Other info</vt:lpstr>
      <vt:lpstr>Sheet1</vt:lpstr>
      <vt:lpstr>LCR Before Investment</vt:lpstr>
      <vt:lpstr>LCR after Investment</vt:lpstr>
      <vt:lpstr>Sheet2</vt:lpstr>
      <vt:lpstr>Sheet3</vt:lpstr>
      <vt:lpstr>Sheet4</vt:lpstr>
      <vt:lpstr>Funding!Print_Area</vt:lpstr>
      <vt:lpstr>LCR!Print_Area</vt:lpstr>
      <vt:lpstr>'Other info'!Print_Area</vt:lpstr>
      <vt:lpstr>'Unencumbered assets'!Print_Area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Rakesh Mathur</dc:creator>
  <cp:lastModifiedBy>Ravinder rawat</cp:lastModifiedBy>
  <cp:lastPrinted>2020-06-29T10:20:53Z</cp:lastPrinted>
  <dcterms:created xsi:type="dcterms:W3CDTF">2014-03-10T06:57:55Z</dcterms:created>
  <dcterms:modified xsi:type="dcterms:W3CDTF">2023-04-16T13:58:48Z</dcterms:modified>
</cp:coreProperties>
</file>